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DESKTOP-79634J3\Compartilhado\PRATA SERVICOS\02-LICITACOES\01 - PREGOES\RN\TRE RN\Diligência TRE RN - G1\"/>
    </mc:Choice>
  </mc:AlternateContent>
  <xr:revisionPtr revIDLastSave="0" documentId="13_ncr:1_{F2E30C50-0B23-458D-9CBD-0662AEA75C95}" xr6:coauthVersionLast="47" xr6:coauthVersionMax="47" xr10:uidLastSave="{00000000-0000-0000-0000-000000000000}"/>
  <bookViews>
    <workbookView xWindow="-120" yWindow="-120" windowWidth="15600" windowHeight="11160" tabRatio="765" xr2:uid="{E8E52970-DB7D-44B0-A491-D77F97909A84}"/>
  </bookViews>
  <sheets>
    <sheet name="PROPOSTA" sheetId="9" r:id="rId1"/>
    <sheet name="ASG" sheetId="11" r:id="rId2"/>
    <sheet name="UNIFORMES" sheetId="12" r:id="rId3"/>
  </sheets>
  <externalReferences>
    <externalReference r:id="rId4"/>
    <externalReference r:id="rId5"/>
  </externalReferences>
  <definedNames>
    <definedName name="_1Excel_BuiltIn_Print_Area_1_1">"$#REF!.$A$1:$G$205"</definedName>
    <definedName name="A">'[1]Validação - MO'!#REF!</definedName>
    <definedName name="aa">'[1]Validação - MO'!#REF!</definedName>
    <definedName name="Area_2">#REF!</definedName>
    <definedName name="_xlnm.Print_Area" localSheetId="1">ASG!$A$1:$G$118</definedName>
    <definedName name="_xlnm.Print_Area" localSheetId="0">PROPOSTA!$A$1:$I$62</definedName>
    <definedName name="_xlnm.Print_Area" localSheetId="2">UNIFORMES!$A$1:$G$18</definedName>
    <definedName name="aREA1">#REF!</definedName>
    <definedName name="area2">#REF!</definedName>
    <definedName name="Area3">#REF!</definedName>
    <definedName name="Area4">#REF!</definedName>
    <definedName name="B">'[1]Validação - MO'!#REF!</definedName>
    <definedName name="_xlnm.Database">#REF!</definedName>
    <definedName name="CNAE">#NAME?</definedName>
    <definedName name="COFINS">#NAME?</definedName>
    <definedName name="CPMF">#REF!</definedName>
    <definedName name="E">#REF!</definedName>
    <definedName name="EPI">'[2]Parâmetros (não excluir)'!$Z$20:$Z$25</definedName>
    <definedName name="Excel_BuilIn">#REF!</definedName>
    <definedName name="Excel_BuiltIn_Print_Area">#REF!</definedName>
    <definedName name="Excel_BuiltIn_Print_Area_1">"$#REF!.$A$1:$G$203"</definedName>
    <definedName name="Excel_BuiltIn_Print_Area_1_1" localSheetId="0">"$#REF!.$A$2:$C$99"</definedName>
    <definedName name="Excel_BuiltIn_Print_Area_1_1">"$#REF!.$A$1:$F$205"</definedName>
    <definedName name="Excel_BuiltIn_Print_Area_12">#REF!</definedName>
    <definedName name="Excel_BuiltIn_Print_Area_16">#REF!</definedName>
    <definedName name="Excel_BuiltIn_print_Area_17">#REF!</definedName>
    <definedName name="Excel_BuiltIn_Print_Area_18">#REF!</definedName>
    <definedName name="Excel_BuiltIn_Print_Area_2">#REF!</definedName>
    <definedName name="Excel_BuiltIn_Print_Area_2_1_1_1">(#REF!,#REF!)</definedName>
    <definedName name="Excel_BuiltIn_Print_Area_20">#REF!</definedName>
    <definedName name="Excel_BuiltIn_Print_Area_24">#REF!</definedName>
    <definedName name="Excel_BuiltIn_print_Area_25">#REF!</definedName>
    <definedName name="Excel_BuiltIn_Print_Area_26_1">#REF!</definedName>
    <definedName name="Excel_BuiltIn_Print_Area_26_1_1">#REF!</definedName>
    <definedName name="Excel_BuiltIn_print_Area_26_1_2">#REF!</definedName>
    <definedName name="Excel_BuiltIn_Print_Area_28">#REF!</definedName>
    <definedName name="Excel_BuiltIn_print_Area_29">#REF!</definedName>
    <definedName name="Excel_BuiltIn_Print_Area_3_1">#REF!</definedName>
    <definedName name="Excel_BuiltIn_Print_Area_3_1_1">#REF!</definedName>
    <definedName name="Excel_BuiltIn_Print_Area_32">#REF!</definedName>
    <definedName name="Excel_BuiltIn_Print_Area_36">#REF!</definedName>
    <definedName name="Excel_BuiltIn_Print_Area_37">#REF!</definedName>
    <definedName name="Excel_BuiltIn_Print_Area_40">#REF!</definedName>
    <definedName name="Excel_BuiltIn_Print_Area_44">#REF!</definedName>
    <definedName name="Excel_BuiltIn_Print_Area_48">#REF!</definedName>
    <definedName name="Excel_BuiltIn_Print_Area_6">#REF!</definedName>
    <definedName name="Excel_BuiltIn_Print_Area_8">#REF!</definedName>
    <definedName name="Excel_BuiltIn_Print_Area_9">#REF!</definedName>
    <definedName name="Excel_Builtn_print_Area_13">#REF!</definedName>
    <definedName name="Excel_buitln_Print_Area_2">#REF!</definedName>
    <definedName name="Excel_um">#REF!</definedName>
    <definedName name="FAIXA">#NAME?</definedName>
    <definedName name="FAP">#NAME?</definedName>
    <definedName name="FERRAMENTAS">#REF!</definedName>
    <definedName name="GERALZÃO">'[1]Validação - MO'!#REF!</definedName>
    <definedName name="GGFGGFGF">#REF!</definedName>
    <definedName name="Insalubridade">#NAME?</definedName>
    <definedName name="INSUMO">#REF!</definedName>
    <definedName name="ISS">#NAME?</definedName>
    <definedName name="MMM">#REF!</definedName>
    <definedName name="PERICULOSIDADE">'[2]Parâmetros (não excluir)'!$Y$2:$Y$3</definedName>
    <definedName name="Pintor">#REF!</definedName>
    <definedName name="Pintor1">#REF!</definedName>
    <definedName name="PIS">#NAME?</definedName>
    <definedName name="PLANILHA">#REF!</definedName>
    <definedName name="RAT">#NAME?</definedName>
    <definedName name="RECEITA_BRUTA">#NAME?</definedName>
    <definedName name="REGIME">#NAME?</definedName>
    <definedName name="REGIME_DE_TRIBUTAÇÃO">#NAME?</definedName>
    <definedName name="Salário_Base">#NAME?</definedName>
    <definedName name="TABLE_1">NA()</definedName>
    <definedName name="TABLE_10_1">NA()</definedName>
    <definedName name="TABLE_11_1">NA()</definedName>
    <definedName name="TABLE_12_1">NA()</definedName>
    <definedName name="TABLE_13_1">NA()</definedName>
    <definedName name="TABLE_14_1">NA()</definedName>
    <definedName name="TABLE_15_1">NA()</definedName>
    <definedName name="TABLE_16_1">NA()</definedName>
    <definedName name="TABLE_17_1">NA()</definedName>
    <definedName name="TABLE_18_1">NA()</definedName>
    <definedName name="TABLE_19_1">NA()</definedName>
    <definedName name="TABLE_2_1">NA()</definedName>
    <definedName name="TABLE_2_7">"$#REF!.$D$69:$D$82"</definedName>
    <definedName name="TABLE_20_1">NA()</definedName>
    <definedName name="TABLE_3_1">NA()</definedName>
    <definedName name="TABLE_3_7">"$#REF!.$D$69:$D$82"</definedName>
    <definedName name="TABLE_4_1">NA()</definedName>
    <definedName name="TABLE_4_7">"$#REF!.$D$69:$D$82"</definedName>
    <definedName name="TABLE_5_1">NA()</definedName>
    <definedName name="TABLE_5_7">"$#REF!.$D$69:$D$82"</definedName>
    <definedName name="TABLE_6_1">NA()</definedName>
    <definedName name="TABLE_6_7">"$#REF!.$C$10:$C$10"</definedName>
    <definedName name="TABLE_7">"$#REF!.$D$69:$D$82"</definedName>
    <definedName name="TABLE_7_1">NA()</definedName>
    <definedName name="TABLE_8_1">NA()</definedName>
    <definedName name="TABLE_9_1">NA()</definedName>
    <definedName name="um">#REF!</definedName>
    <definedName name="Uniformes">'[2]Parâmetros (não excluir)'!$Z$8:$Z$13</definedName>
  </definedNames>
  <calcPr calcId="191028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3" i="11" l="1"/>
  <c r="B20" i="11" l="1"/>
  <c r="F24" i="11" s="1"/>
  <c r="F27" i="11" s="1"/>
  <c r="F27" i="9"/>
  <c r="B4" i="9"/>
  <c r="B3" i="9"/>
  <c r="G96" i="11"/>
  <c r="F14" i="12"/>
  <c r="F13" i="12"/>
  <c r="F12" i="12"/>
  <c r="F11" i="12"/>
  <c r="F10" i="12"/>
  <c r="F9" i="12"/>
  <c r="F8" i="12"/>
  <c r="F7" i="12"/>
  <c r="F6" i="12"/>
  <c r="F5" i="12"/>
  <c r="F15" i="12" s="1"/>
  <c r="G98" i="11"/>
  <c r="G115" i="11" s="1"/>
  <c r="G88" i="11"/>
  <c r="G92" i="11" s="1"/>
  <c r="F84" i="11"/>
  <c r="F69" i="11"/>
  <c r="C64" i="11"/>
  <c r="C63" i="11"/>
  <c r="C62" i="11"/>
  <c r="G54" i="11"/>
  <c r="F50" i="11"/>
  <c r="F72" i="11" s="1"/>
  <c r="F39" i="11"/>
  <c r="G31" i="11"/>
  <c r="G59" i="11" s="1"/>
  <c r="G64" i="11" s="1"/>
  <c r="F74" i="11" l="1"/>
  <c r="K97" i="11" s="1"/>
  <c r="G33" i="11"/>
  <c r="G71" i="11" l="1"/>
  <c r="G68" i="11"/>
  <c r="G38" i="11"/>
  <c r="G37" i="11"/>
  <c r="G39" i="11" s="1"/>
  <c r="G62" i="11" s="1"/>
  <c r="G73" i="11"/>
  <c r="G70" i="11"/>
  <c r="G111" i="11"/>
  <c r="G72" i="11"/>
  <c r="G69" i="11"/>
  <c r="G48" i="11" l="1"/>
  <c r="G74" i="11"/>
  <c r="G113" i="11" s="1"/>
  <c r="G42" i="11"/>
  <c r="G46" i="11"/>
  <c r="G49" i="11"/>
  <c r="G44" i="11"/>
  <c r="G47" i="11"/>
  <c r="G45" i="11"/>
  <c r="G43" i="11"/>
  <c r="G50" i="11" l="1"/>
  <c r="G63" i="11" s="1"/>
  <c r="G65" i="11" s="1"/>
  <c r="G112" i="11" l="1"/>
  <c r="G80" i="11"/>
  <c r="G83" i="11"/>
  <c r="G81" i="11"/>
  <c r="G79" i="11"/>
  <c r="G82" i="11"/>
  <c r="G78" i="11"/>
  <c r="G84" i="11" l="1"/>
  <c r="G91" i="11" s="1"/>
  <c r="G93" i="11" s="1"/>
  <c r="G114" i="11" s="1"/>
  <c r="G116" i="11"/>
  <c r="G101" i="11" l="1"/>
  <c r="G102" i="11" l="1"/>
  <c r="G106" i="11" s="1"/>
  <c r="G105" i="11" l="1"/>
  <c r="G104" i="11"/>
  <c r="G103" i="11" s="1"/>
  <c r="G108" i="11" s="1"/>
  <c r="G117" i="11" s="1"/>
  <c r="G118" i="11" s="1"/>
  <c r="E14" i="9" s="1"/>
  <c r="E16" i="9" l="1"/>
  <c r="G16" i="9" s="1"/>
  <c r="H16" i="9" s="1"/>
  <c r="E25" i="9"/>
  <c r="G25" i="9" s="1"/>
  <c r="H25" i="9" s="1"/>
  <c r="E20" i="9"/>
  <c r="G20" i="9" s="1"/>
  <c r="H20" i="9" s="1"/>
  <c r="E15" i="9"/>
  <c r="G15" i="9" s="1"/>
  <c r="H15" i="9" s="1"/>
  <c r="E22" i="9"/>
  <c r="G22" i="9" s="1"/>
  <c r="H22" i="9" s="1"/>
  <c r="E21" i="9"/>
  <c r="G21" i="9" s="1"/>
  <c r="H21" i="9" s="1"/>
  <c r="E19" i="9"/>
  <c r="G19" i="9" s="1"/>
  <c r="H19" i="9" s="1"/>
  <c r="E26" i="9"/>
  <c r="G26" i="9" s="1"/>
  <c r="H26" i="9" s="1"/>
  <c r="E23" i="9"/>
  <c r="G14" i="9"/>
  <c r="E18" i="9"/>
  <c r="G18" i="9" s="1"/>
  <c r="H18" i="9" s="1"/>
  <c r="E17" i="9"/>
  <c r="G17" i="9" s="1"/>
  <c r="H17" i="9" s="1"/>
  <c r="H14" i="9" l="1"/>
  <c r="G23" i="9"/>
  <c r="H23" i="9" s="1"/>
  <c r="E24" i="9"/>
  <c r="G24" i="9" s="1"/>
  <c r="H24" i="9" s="1"/>
  <c r="G27" i="9" l="1"/>
  <c r="H27" i="9"/>
  <c r="I102" i="11" s="1"/>
</calcChain>
</file>

<file path=xl/sharedStrings.xml><?xml version="1.0" encoding="utf-8"?>
<sst xmlns="http://schemas.openxmlformats.org/spreadsheetml/2006/main" count="261" uniqueCount="191">
  <si>
    <t>5143-20</t>
  </si>
  <si>
    <t>Composição da Remuneração</t>
  </si>
  <si>
    <t>Valor (R$)</t>
  </si>
  <si>
    <t>A</t>
  </si>
  <si>
    <t>B</t>
  </si>
  <si>
    <t>C</t>
  </si>
  <si>
    <t>D</t>
  </si>
  <si>
    <t>E</t>
  </si>
  <si>
    <t>F</t>
  </si>
  <si>
    <t>Outros (especificar)</t>
  </si>
  <si>
    <t>Total</t>
  </si>
  <si>
    <t>2.1</t>
  </si>
  <si>
    <t>13º (décimo terceiro) Salário</t>
  </si>
  <si>
    <t>2.2</t>
  </si>
  <si>
    <t>GPS, FGTS e outras contribuições</t>
  </si>
  <si>
    <t>G</t>
  </si>
  <si>
    <t>H</t>
  </si>
  <si>
    <t xml:space="preserve">Total </t>
  </si>
  <si>
    <t>2.3</t>
  </si>
  <si>
    <t>Benefícios Mensais e Diários</t>
  </si>
  <si>
    <t>Encargos e Benefícios Anuais, Mensais e Diários</t>
  </si>
  <si>
    <t>Provisão para Rescisão</t>
  </si>
  <si>
    <t>4.1</t>
  </si>
  <si>
    <t>Insumos Diversos</t>
  </si>
  <si>
    <t>Custos Indiretos, Tributos e Lucro</t>
  </si>
  <si>
    <t>Tributos</t>
  </si>
  <si>
    <t>Unidade</t>
  </si>
  <si>
    <t>Férias</t>
  </si>
  <si>
    <t>Posto</t>
  </si>
  <si>
    <t xml:space="preserve">PROPOSTA COMERCIAL </t>
  </si>
  <si>
    <t>ITEM</t>
  </si>
  <si>
    <t>Esta licitante declara, que está ciente e cumprirá, integralmente, todas as cláusulas do EDITAL e TERMO DE REFERÊNCIA, bem como do futuro contrato a ser assinado.</t>
  </si>
  <si>
    <t>DADOS DA EMPRESA:</t>
  </si>
  <si>
    <r>
      <rPr>
        <b/>
        <sz val="11"/>
        <rFont val="Tahoma"/>
        <family val="2"/>
      </rPr>
      <t>RAZÃO SOCIAL:</t>
    </r>
    <r>
      <rPr>
        <sz val="11"/>
        <rFont val="Tahoma"/>
        <family val="2"/>
      </rPr>
      <t xml:space="preserve"> PRATA SERVICOS ADMINISTRATIVO LTDA - ME</t>
    </r>
  </si>
  <si>
    <r>
      <rPr>
        <b/>
        <sz val="11"/>
        <rFont val="Tahoma"/>
        <family val="2"/>
      </rPr>
      <t xml:space="preserve">CNPJ: </t>
    </r>
    <r>
      <rPr>
        <sz val="11"/>
        <rFont val="Tahoma"/>
        <family val="2"/>
      </rPr>
      <t>01.687.204/0001-05</t>
    </r>
  </si>
  <si>
    <r>
      <rPr>
        <b/>
        <sz val="11"/>
        <rFont val="Tahoma"/>
        <family val="2"/>
      </rPr>
      <t xml:space="preserve">INSCRIÇÃO ESTADUAL: </t>
    </r>
    <r>
      <rPr>
        <sz val="11"/>
        <rFont val="Tahoma"/>
        <family val="2"/>
      </rPr>
      <t>ISENTO</t>
    </r>
  </si>
  <si>
    <r>
      <rPr>
        <b/>
        <sz val="11"/>
        <rFont val="Tahoma"/>
        <family val="2"/>
      </rPr>
      <t xml:space="preserve">ENDEREÇO: </t>
    </r>
    <r>
      <rPr>
        <sz val="11"/>
        <rFont val="Tahoma"/>
        <family val="2"/>
      </rPr>
      <t>Av. São Vicente de Paula nº 2021, Bairro Araturi, Caucaia/CE – CEP 61.655-000</t>
    </r>
  </si>
  <si>
    <r>
      <rPr>
        <b/>
        <sz val="11"/>
        <rFont val="Tahoma"/>
        <family val="2"/>
      </rPr>
      <t>FONE:</t>
    </r>
    <r>
      <rPr>
        <sz val="11"/>
        <rFont val="Tahoma"/>
        <family val="2"/>
      </rPr>
      <t xml:space="preserve"> (85) 99163.8364</t>
    </r>
  </si>
  <si>
    <r>
      <rPr>
        <b/>
        <sz val="11"/>
        <rFont val="Tahoma"/>
        <family val="2"/>
      </rPr>
      <t xml:space="preserve">E-MAIL: </t>
    </r>
    <r>
      <rPr>
        <sz val="11"/>
        <rFont val="Tahoma"/>
        <family val="2"/>
      </rPr>
      <t>licita.prataservicos@gmail.com</t>
    </r>
  </si>
  <si>
    <r>
      <rPr>
        <b/>
        <sz val="11"/>
        <rFont val="Tahoma"/>
        <family val="2"/>
      </rPr>
      <t xml:space="preserve">BANCO: </t>
    </r>
    <r>
      <rPr>
        <sz val="11"/>
        <rFont val="Tahoma"/>
        <family val="2"/>
      </rPr>
      <t>BRADESCO, AGENCIA: 0621 CONTA: 25485-1</t>
    </r>
  </si>
  <si>
    <t>DADOS DO REPRESENTANTE LEGAL:</t>
  </si>
  <si>
    <r>
      <rPr>
        <b/>
        <sz val="11"/>
        <rFont val="Tahoma"/>
        <family val="2"/>
      </rPr>
      <t>NOME:</t>
    </r>
    <r>
      <rPr>
        <sz val="11"/>
        <rFont val="Tahoma"/>
        <family val="2"/>
      </rPr>
      <t xml:space="preserve"> FABIO ESTEVAO MOREIRA</t>
    </r>
  </si>
  <si>
    <r>
      <rPr>
        <b/>
        <sz val="11"/>
        <rFont val="Tahoma"/>
        <family val="2"/>
      </rPr>
      <t>CPF:</t>
    </r>
    <r>
      <rPr>
        <sz val="11"/>
        <rFont val="Tahoma"/>
        <family val="2"/>
      </rPr>
      <t xml:space="preserve"> 965.919.783-72</t>
    </r>
  </si>
  <si>
    <r>
      <rPr>
        <b/>
        <sz val="11"/>
        <rFont val="Tahoma"/>
        <family val="2"/>
      </rPr>
      <t xml:space="preserve">RG: </t>
    </r>
    <r>
      <rPr>
        <sz val="11"/>
        <rFont val="Tahoma"/>
        <family val="2"/>
      </rPr>
      <t>99018004104 SSP/CE</t>
    </r>
  </si>
  <si>
    <r>
      <rPr>
        <b/>
        <sz val="11"/>
        <rFont val="Tahoma"/>
        <family val="2"/>
      </rPr>
      <t xml:space="preserve">E-MAIL: </t>
    </r>
    <r>
      <rPr>
        <sz val="11"/>
        <rFont val="Tahoma"/>
        <family val="2"/>
      </rPr>
      <t>gerencia.prataservicos@gmail.com</t>
    </r>
  </si>
  <si>
    <r>
      <rPr>
        <b/>
        <sz val="11"/>
        <rFont val="Tahoma"/>
        <family val="2"/>
      </rPr>
      <t>Cargo/Função ocupada:</t>
    </r>
    <r>
      <rPr>
        <sz val="11"/>
        <rFont val="Tahoma"/>
        <family val="2"/>
      </rPr>
      <t xml:space="preserve"> SÓCIO-ADMINISTRADOR</t>
    </r>
  </si>
  <si>
    <r>
      <rPr>
        <b/>
        <sz val="11"/>
        <rFont val="Tahoma"/>
        <family val="2"/>
      </rPr>
      <t>PRATA SERVICOS ADMINISTRATIVO LTDA 
CNPJ: 01.687.204/0001-05</t>
    </r>
    <r>
      <rPr>
        <sz val="11"/>
        <rFont val="Tahoma"/>
        <family val="2"/>
      </rPr>
      <t xml:space="preserve">
Fabio Estevão Moreira
CPF:  965.919.783-72
Representante Legal      </t>
    </r>
  </si>
  <si>
    <t>CATEGORIA</t>
  </si>
  <si>
    <t>Local dos Serviços</t>
  </si>
  <si>
    <t>VALOR UNITÁRIO
(R$)</t>
  </si>
  <si>
    <t>QTDE</t>
  </si>
  <si>
    <t>Auxiliar de Serviços Gerais - 30 h/s</t>
  </si>
  <si>
    <t>MACAÍBA/RN</t>
  </si>
  <si>
    <t>MONTE ALEGRE/RN</t>
  </si>
  <si>
    <t>NÍSIA FLORESTA/RN</t>
  </si>
  <si>
    <t>NOVA CRUZ/RN</t>
  </si>
  <si>
    <t>PARNAMIRIM/RN</t>
  </si>
  <si>
    <t>SANTO ANTÔNIO/RN</t>
  </si>
  <si>
    <t>SÃO GONÇALO DO AMARANTE/RN</t>
  </si>
  <si>
    <t>SÃO JOSÉ DE MIPIBÚ/RN</t>
  </si>
  <si>
    <t>SÃO PAULO DO POTENGI/RN</t>
  </si>
  <si>
    <t>TANGARÁ/RN</t>
  </si>
  <si>
    <r>
      <rPr>
        <b/>
        <sz val="10"/>
        <color indexed="8"/>
        <rFont val="Tahoma"/>
        <family val="2"/>
      </rPr>
      <t>Pacote 1</t>
    </r>
    <r>
      <rPr>
        <sz val="10"/>
        <color indexed="8"/>
        <rFont val="Tahoma"/>
        <family val="2"/>
      </rPr>
      <t xml:space="preserve"> - 1 (um) profissional durante 1 (um) dia, de segunda-feira a sexta-feira, 6 horas diárias.</t>
    </r>
  </si>
  <si>
    <r>
      <rPr>
        <b/>
        <sz val="10"/>
        <color indexed="8"/>
        <rFont val="Tahoma"/>
        <family val="2"/>
      </rPr>
      <t xml:space="preserve">Pacote 2 </t>
    </r>
    <r>
      <rPr>
        <sz val="10"/>
        <color indexed="8"/>
        <rFont val="Tahoma"/>
        <family val="2"/>
      </rPr>
      <t>- 1 (um) profissional durante 1 (um) dia aos sábados, 6 horas diárias.</t>
    </r>
  </si>
  <si>
    <r>
      <rPr>
        <b/>
        <sz val="10"/>
        <color indexed="8"/>
        <rFont val="Tahoma"/>
        <family val="2"/>
      </rPr>
      <t xml:space="preserve">Pacote 3 </t>
    </r>
    <r>
      <rPr>
        <sz val="10"/>
        <color indexed="8"/>
        <rFont val="Tahoma"/>
        <family val="2"/>
      </rPr>
      <t>- 1 (um) profissional durante 1 (um) dia aos domingos e feriados, 6 horas diárias</t>
    </r>
  </si>
  <si>
    <t>PLANILHA DE FORMAÇÃO DE PREÇO - ELABORADA COM BASE NO ANEXO VII-D DA IN Nº 05/2017</t>
  </si>
  <si>
    <t>Nº Processo</t>
  </si>
  <si>
    <t>90005/2025</t>
  </si>
  <si>
    <t xml:space="preserve">Licitação Nº </t>
  </si>
  <si>
    <t>10226/2024-TRE/RN</t>
  </si>
  <si>
    <t>Data e Hora</t>
  </si>
  <si>
    <t>25/03/2025 as 14:00</t>
  </si>
  <si>
    <t>DISCRIMINAÇÃO DOS SERVIÇOS (DADOS REFERENTES À CONTRATAÇÃO)</t>
  </si>
  <si>
    <t xml:space="preserve">Data de apresentação da proposta (dia/mês/ano) </t>
  </si>
  <si>
    <t xml:space="preserve">Município/UF </t>
  </si>
  <si>
    <t>RIO GRANDE DO NORTE</t>
  </si>
  <si>
    <t>Ano Acordo, Convenção ou Sentença Normativa em Dissídio Coletivo</t>
  </si>
  <si>
    <t xml:space="preserve">D </t>
  </si>
  <si>
    <t>Nº de meses de execução contratual</t>
  </si>
  <si>
    <t>24 meses</t>
  </si>
  <si>
    <t>Informar a Convenção Coletiva que representa a categoria de mão de obra afeta a esta contratação.</t>
  </si>
  <si>
    <t>RN000009/2025</t>
  </si>
  <si>
    <t>IDENTIFICAÇÃO DO SERVIÇO</t>
  </si>
  <si>
    <t>Tipo de Serviço</t>
  </si>
  <si>
    <t xml:space="preserve"> Quantidade total a contratar (em função da unidade de medida)</t>
  </si>
  <si>
    <t>Mão-de-obra</t>
  </si>
  <si>
    <t>Mão de obra vinculada à execução contratual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</si>
  <si>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</si>
  <si>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</si>
  <si>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</si>
  <si>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 xml:space="preserve">Salário Normativo da Categoria Profissional </t>
  </si>
  <si>
    <t>Categoria profissional (vinculada à execução contratual)</t>
  </si>
  <si>
    <t>Data base da categoria (dia/mês/ano)</t>
  </si>
  <si>
    <t xml:space="preserve"> Módulo 1 – COMPOSIÇÃO DA REMUNERAÇÃO</t>
  </si>
  <si>
    <t>%</t>
  </si>
  <si>
    <t>Salário Base</t>
  </si>
  <si>
    <t xml:space="preserve">Total da Remuneração </t>
  </si>
  <si>
    <t>MÓDULO 2 – ENCARGOS E BENEFÍCIOS ANUAIS, MENSAIS E DIÁRIOS</t>
  </si>
  <si>
    <t>Submódulo 2.1 – 13º Salário, Férias e Adicional de Férias</t>
  </si>
  <si>
    <t>13º Salário, Férias e Adicional de Férias</t>
  </si>
  <si>
    <t>Férias e Adicional de Férias</t>
  </si>
  <si>
    <t>Submódulo 2.2 – GPS, FGTS e outras contribuições</t>
  </si>
  <si>
    <t>Seguro Acidente do Trabalho (RATxFAP)</t>
  </si>
  <si>
    <r>
      <t xml:space="preserve">FAP: </t>
    </r>
    <r>
      <rPr>
        <sz val="11"/>
        <color indexed="8"/>
        <rFont val="Tahoma"/>
        <family val="2"/>
      </rPr>
      <t>0,50</t>
    </r>
  </si>
  <si>
    <t xml:space="preserve">FGTS </t>
  </si>
  <si>
    <t>Submódulo 2.3 – Benefícios Mensais e Diários</t>
  </si>
  <si>
    <t xml:space="preserve">Vale Transporte </t>
  </si>
  <si>
    <t>Vale Alimentação</t>
  </si>
  <si>
    <t>Benefício Social Sindical</t>
  </si>
  <si>
    <t>Auxílio Saúde (Clausula 17ª CCT)</t>
  </si>
  <si>
    <t>Programa de Qualificação Profissional e Marketing (PQM)</t>
  </si>
  <si>
    <t>Cotas Aprendiz (Clausula 25ª CCT)</t>
  </si>
  <si>
    <t>Total de Benefícios mensais e diários</t>
  </si>
  <si>
    <t>Quadro – Resumo do Módulo 2 – Encargos e Benefícios Anuais e mensais</t>
  </si>
  <si>
    <t>2.4</t>
  </si>
  <si>
    <t>Módulo 3 – Provisão para Rescisão</t>
  </si>
  <si>
    <t>Aviso prévio indenizado</t>
  </si>
  <si>
    <t>Incidência do FGTS sobre aviso prévio indenizado</t>
  </si>
  <si>
    <t xml:space="preserve">Multa do FGTS e Contribuição Social sobre aviso prévio indenizado </t>
  </si>
  <si>
    <t xml:space="preserve">Aviso prévio trabalhado </t>
  </si>
  <si>
    <t>Incidência do submódulo 2.2 sobre aviso prévio trabalhado</t>
  </si>
  <si>
    <t>Multa do FGTS e Contribuição Social  do aviso prévio trabalhado</t>
  </si>
  <si>
    <t>Módulo 4 – Custo de Reposição do Profissional Ausente</t>
  </si>
  <si>
    <t>Submódulo  4.1  – Ausências Legais</t>
  </si>
  <si>
    <t>Composição do Custo de Reposição do Profissional Ausente</t>
  </si>
  <si>
    <t>Ausências legais</t>
  </si>
  <si>
    <t xml:space="preserve">Licença paternidade </t>
  </si>
  <si>
    <t>Ausência por Acidente de trabalho</t>
  </si>
  <si>
    <t>Afastamento maternidade</t>
  </si>
  <si>
    <t>Submódulo  4.2  – Intrajornada (O termo de referência não prevê a necessidade de substituição de empregados durante o período de alimentação)</t>
  </si>
  <si>
    <t>4.2</t>
  </si>
  <si>
    <t>Intrajornada</t>
  </si>
  <si>
    <t>Intervalo para repouso ou alimentação</t>
  </si>
  <si>
    <t>Quadro – Resumo do Módulo 4 – Custo de Reposição do Profissional Ausente</t>
  </si>
  <si>
    <t>4.3</t>
  </si>
  <si>
    <t>Custo de reposição do profissional ausente</t>
  </si>
  <si>
    <t xml:space="preserve">Resumo do Submódulo 4.1 (Ausências Legais) </t>
  </si>
  <si>
    <t>Resumo do Submódulo 4.2 (Intrajornada)</t>
  </si>
  <si>
    <t>Módulo 5 – Insumos Diversos</t>
  </si>
  <si>
    <t>Uniformes e EPI's</t>
  </si>
  <si>
    <t xml:space="preserve"> MÓDULO 6 - CUSTOS INDIRETOS, TRIBUTOS E LUCRO</t>
  </si>
  <si>
    <t xml:space="preserve">Custos Indiretos </t>
  </si>
  <si>
    <t xml:space="preserve">Lucro </t>
  </si>
  <si>
    <t>C1</t>
  </si>
  <si>
    <t>C2</t>
  </si>
  <si>
    <t>C3</t>
  </si>
  <si>
    <t>C4</t>
  </si>
  <si>
    <t>7. QUADRO-RESUMO POR CUSTO POR EMPREGADO</t>
  </si>
  <si>
    <t>Mão-de-obra vinculada à execução contratual (valor por empregado)</t>
  </si>
  <si>
    <t xml:space="preserve">A </t>
  </si>
  <si>
    <t>Módulo 1 – Composição da Remuneração</t>
  </si>
  <si>
    <t>Módulo 2 – Encargos e Benefícios Anuais, Mensais e Diários</t>
  </si>
  <si>
    <t>Módulo 4 – Custo de Reposição do Profissional  Ausente</t>
  </si>
  <si>
    <t>Subtotal (A + B +C+ D + E)</t>
  </si>
  <si>
    <t>Módulo 6 – Custos indiretos, tributos e lucro</t>
  </si>
  <si>
    <t>Valor total por empregado</t>
  </si>
  <si>
    <t>Relação de Uniformes e Equipamentos de Proteção</t>
  </si>
  <si>
    <t xml:space="preserve">ESPECIFICAÇÃO </t>
  </si>
  <si>
    <t>QUANTIDADE SEMESTRAL</t>
  </si>
  <si>
    <t>VALOR UNIT.
(R$)</t>
  </si>
  <si>
    <t>VALOR TOTAL
(R$)</t>
  </si>
  <si>
    <t>Calças em tecido microfibra ou algodão</t>
  </si>
  <si>
    <t>Batas de manga curta, com botão, (bolso opcional) em tecido de algodão liso</t>
  </si>
  <si>
    <t>Botas de couro preta</t>
  </si>
  <si>
    <t>Meia branca de algodão cano médio</t>
  </si>
  <si>
    <t>Botas de borracha cano alto</t>
  </si>
  <si>
    <t>Luvas de borracha</t>
  </si>
  <si>
    <t>Luvas de couro</t>
  </si>
  <si>
    <t>Óculos de proteção</t>
  </si>
  <si>
    <t>Protetor auricular</t>
  </si>
  <si>
    <t>VALOR TOTAL DOS UNIFORMES E EPI'S:</t>
  </si>
  <si>
    <t>TRIBUNAL REGIONAL ELEITORAL DO RIO G.DO NORTE</t>
  </si>
  <si>
    <t>Pregão Eletrônico N° 90005/2025</t>
  </si>
  <si>
    <t>cracha</t>
  </si>
  <si>
    <r>
      <t xml:space="preserve">Em atendimento ao estabelecido no Edital do </t>
    </r>
    <r>
      <rPr>
        <b/>
        <sz val="11"/>
        <rFont val="Tahoma"/>
        <family val="2"/>
      </rPr>
      <t>Pregão n° 90005/2025</t>
    </r>
    <r>
      <rPr>
        <sz val="11"/>
        <rFont val="Tahoma"/>
        <family val="2"/>
      </rPr>
      <t xml:space="preserve">, apresentamos nossa proposta de preços, do Item abaixo, conforme especificações constantes no Termo de Referência e Edital, declarando que estamos de acordo com as demais condições estabelecidas neste Edital.
</t>
    </r>
    <r>
      <rPr>
        <b/>
        <sz val="11"/>
        <rFont val="Tahoma"/>
        <family val="2"/>
      </rPr>
      <t>OBJETO:</t>
    </r>
    <r>
      <rPr>
        <sz val="11"/>
        <rFont val="Tahoma"/>
        <family val="2"/>
      </rPr>
      <t xml:space="preserve"> Contratação de serviços comuns de natureza contínua de limpeza, conservação e higienização de imóveis, a serem executados, sob o regime de dedicação exclusiva de mão de obra, em imóveis da Justiça Eleitoral localizados em municípios do interior do Rio Grande do Norte.</t>
    </r>
  </si>
  <si>
    <t>GRUPO 1</t>
  </si>
  <si>
    <r>
      <t xml:space="preserve">RAT: </t>
    </r>
    <r>
      <rPr>
        <sz val="11"/>
        <color indexed="8"/>
        <rFont val="Tahoma"/>
        <family val="2"/>
      </rPr>
      <t>1,00</t>
    </r>
  </si>
  <si>
    <r>
      <t xml:space="preserve">DECLARAMOS:
- </t>
    </r>
    <r>
      <rPr>
        <sz val="11"/>
        <rFont val="Tahoma"/>
        <family val="2"/>
      </rPr>
      <t>Que no valor ofertado estar inclusa todas as despesas diretas e indiretas necessárias à execução dos serviços, tais como, as despesas com deslocamento, alimentação, hospedagem, contribuições, seguros, despesas com materiais e mão de obra, e qualquer outra incidência fiscal, trabalhista, previdenciária e demais encargos necessários a perfeita prestação dos serviços objeto do pregão em epigrafe;
- Que validade da proposta de 60 (sessenta) dias;
- Que conhecemos as condições de pagamento  de acordo  com o previsto no instrumento convocatório;
- Que aceita e atende  todas as especificações do objeto e condições constantes neste  edital.
- Que está de acordo com todas as normas e condições deste pregão.</t>
    </r>
  </si>
  <si>
    <t>Valor Mensal
(R$)</t>
  </si>
  <si>
    <t>Valor Total (R$)
(24 Meses)</t>
  </si>
  <si>
    <r>
      <t xml:space="preserve">COFINS  </t>
    </r>
    <r>
      <rPr>
        <b/>
        <sz val="11"/>
        <color rgb="FFFF0000"/>
        <rFont val="Tahoma"/>
        <family val="2"/>
      </rPr>
      <t>SIMPLES NACIONAL  ANEXO IV</t>
    </r>
  </si>
  <si>
    <r>
      <t xml:space="preserve">ISS - </t>
    </r>
    <r>
      <rPr>
        <b/>
        <sz val="11"/>
        <color rgb="FFFF0000"/>
        <rFont val="Tahoma"/>
        <family val="2"/>
      </rPr>
      <t>SIMPLES NACIONAL  ANEXO IV</t>
    </r>
  </si>
  <si>
    <r>
      <t xml:space="preserve">PIS - </t>
    </r>
    <r>
      <rPr>
        <b/>
        <sz val="11"/>
        <color rgb="FFFF0000"/>
        <rFont val="Tahoma"/>
        <family val="2"/>
      </rPr>
      <t>SIMPLES NACIONAL  ANEXO IV</t>
    </r>
  </si>
  <si>
    <t xml:space="preserve">INSS </t>
  </si>
  <si>
    <r>
      <t xml:space="preserve">Salário Educação -  </t>
    </r>
    <r>
      <rPr>
        <sz val="11"/>
        <color rgb="FFFF0000"/>
        <rFont val="Tahoma"/>
        <family val="2"/>
      </rPr>
      <t xml:space="preserve">Não devido Simples Nacional </t>
    </r>
    <r>
      <rPr>
        <sz val="11"/>
        <color indexed="8"/>
        <rFont val="Tahoma"/>
        <family val="2"/>
      </rPr>
      <t>(art. 13, § 3º)</t>
    </r>
  </si>
  <si>
    <r>
      <t xml:space="preserve">SESC OU SESI -  </t>
    </r>
    <r>
      <rPr>
        <sz val="11"/>
        <color rgb="FFFF0000"/>
        <rFont val="Tahoma"/>
        <family val="2"/>
      </rPr>
      <t xml:space="preserve">Não devido Simples Nacional </t>
    </r>
    <r>
      <rPr>
        <sz val="11"/>
        <color indexed="8"/>
        <rFont val="Tahoma"/>
        <family val="2"/>
      </rPr>
      <t>(art. 13, § 3º)</t>
    </r>
  </si>
  <si>
    <r>
      <t xml:space="preserve">SENAI – SENAC -  </t>
    </r>
    <r>
      <rPr>
        <sz val="11"/>
        <color rgb="FFFF0000"/>
        <rFont val="Tahoma"/>
        <family val="2"/>
      </rPr>
      <t xml:space="preserve">Não devido Simples Nacional </t>
    </r>
    <r>
      <rPr>
        <sz val="11"/>
        <color indexed="8"/>
        <rFont val="Tahoma"/>
        <family val="2"/>
      </rPr>
      <t xml:space="preserve"> (art. 13, § 3º)</t>
    </r>
  </si>
  <si>
    <r>
      <t xml:space="preserve">SEBRAE -  </t>
    </r>
    <r>
      <rPr>
        <sz val="11"/>
        <color rgb="FFFF0000"/>
        <rFont val="Tahoma"/>
        <family val="2"/>
      </rPr>
      <t xml:space="preserve">Não devido Simples Nacional </t>
    </r>
    <r>
      <rPr>
        <sz val="11"/>
        <color indexed="8"/>
        <rFont val="Tahoma"/>
        <family val="2"/>
      </rPr>
      <t>(art. 13, § 3º)</t>
    </r>
  </si>
  <si>
    <r>
      <t xml:space="preserve">INCRA -  </t>
    </r>
    <r>
      <rPr>
        <sz val="11"/>
        <color rgb="FFFF0000"/>
        <rFont val="Tahoma"/>
        <family val="2"/>
      </rPr>
      <t xml:space="preserve">Não devido Simples Nacional </t>
    </r>
    <r>
      <rPr>
        <sz val="11"/>
        <rFont val="Tahoma"/>
        <family val="2"/>
      </rPr>
      <t>(art. 13, § 3º)</t>
    </r>
  </si>
  <si>
    <t>Caucaia-Ce 27 de Março de 2025.</t>
  </si>
  <si>
    <r>
      <t xml:space="preserve">VALOR ANUAL (24 MESES): R$641.987,53 </t>
    </r>
    <r>
      <rPr>
        <sz val="11"/>
        <rFont val="Tahoma"/>
        <family val="2"/>
      </rPr>
      <t>(Seiscentos e Quarenta e Um Mil, Novecentos e Oitenta e Sete Reais e Cinquenta e Três Centavos)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</si>
</sst>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(&quot;R$ &quot;* #,##0.00_);_(&quot;R$ &quot;* \(#,##0.00\);_(&quot;R$ &quot;* &quot;-&quot;??_);_(@_)"/>
    <numFmt numFmtId="166" formatCode="&quot;R$ &quot;#,##0.00"/>
  </numFmts>
  <fonts count="2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Tahoma"/>
      <family val="2"/>
    </font>
    <font>
      <b/>
      <sz val="11"/>
      <name val="Tahoma"/>
      <family val="2"/>
    </font>
    <font>
      <b/>
      <sz val="11"/>
      <color theme="1"/>
      <name val="Tahoma"/>
      <family val="2"/>
    </font>
    <font>
      <sz val="11"/>
      <color theme="1"/>
      <name val="Tahoma"/>
      <family val="2"/>
    </font>
    <font>
      <sz val="12"/>
      <name val="Tahoma"/>
      <family val="2"/>
    </font>
    <font>
      <b/>
      <u/>
      <sz val="11"/>
      <name val="Tahoma"/>
      <family val="2"/>
    </font>
    <font>
      <sz val="11"/>
      <color indexed="8"/>
      <name val="Calibri"/>
      <family val="2"/>
    </font>
    <font>
      <sz val="10"/>
      <color indexed="8"/>
      <name val="Tahoma"/>
      <family val="2"/>
    </font>
    <font>
      <sz val="10"/>
      <name val="Arial"/>
    </font>
    <font>
      <b/>
      <sz val="10"/>
      <name val="Tahoma"/>
      <family val="2"/>
    </font>
    <font>
      <sz val="10"/>
      <name val="Tahoma"/>
      <family val="2"/>
    </font>
    <font>
      <b/>
      <sz val="10"/>
      <color theme="1"/>
      <name val="Tahoma"/>
      <family val="2"/>
    </font>
    <font>
      <b/>
      <sz val="10"/>
      <color indexed="8"/>
      <name val="Tahoma"/>
      <family val="2"/>
    </font>
    <font>
      <b/>
      <sz val="11"/>
      <color indexed="8"/>
      <name val="Tahoma"/>
      <family val="2"/>
    </font>
    <font>
      <sz val="11"/>
      <color indexed="8"/>
      <name val="Tahoma"/>
      <family val="2"/>
    </font>
    <font>
      <b/>
      <sz val="11"/>
      <color rgb="FFFFFF00"/>
      <name val="Tahoma"/>
      <family val="2"/>
    </font>
    <font>
      <b/>
      <u/>
      <sz val="12"/>
      <name val="Arial"/>
      <family val="2"/>
    </font>
    <font>
      <b/>
      <sz val="10"/>
      <name val="Arial"/>
      <family val="2"/>
    </font>
    <font>
      <sz val="12"/>
      <color rgb="FF333333"/>
      <name val="Arial"/>
      <family val="2"/>
    </font>
    <font>
      <sz val="11"/>
      <color theme="1"/>
      <name val="Calibri"/>
      <family val="2"/>
      <scheme val="minor"/>
    </font>
    <font>
      <sz val="11"/>
      <color rgb="FFFF0000"/>
      <name val="Tahoma"/>
      <family val="2"/>
    </font>
    <font>
      <b/>
      <sz val="11"/>
      <color rgb="FFFF0000"/>
      <name val="Tahoma"/>
      <family val="2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23"/>
      </patternFill>
    </fill>
    <fill>
      <patternFill patternType="solid">
        <fgColor theme="0" tint="-4.9989318521683403E-2"/>
        <bgColor indexed="57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3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0" tint="-4.9989318521683403E-2"/>
        <bgColor indexed="53"/>
      </patternFill>
    </fill>
    <fill>
      <patternFill patternType="solid">
        <fgColor theme="0" tint="-4.9989318521683403E-2"/>
        <bgColor indexed="17"/>
      </patternFill>
    </fill>
    <fill>
      <patternFill patternType="solid">
        <fgColor theme="0" tint="-4.9989318521683403E-2"/>
        <bgColor indexed="60"/>
      </patternFill>
    </fill>
    <fill>
      <patternFill patternType="solid">
        <fgColor theme="0" tint="-4.9989318521683403E-2"/>
        <bgColor indexed="3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49"/>
      </patternFill>
    </fill>
    <fill>
      <patternFill patternType="solid">
        <fgColor theme="4" tint="0.79998168889431442"/>
        <bgColor indexed="57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3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8" fillId="0" borderId="0"/>
    <xf numFmtId="0" fontId="8" fillId="0" borderId="0"/>
    <xf numFmtId="0" fontId="10" fillId="0" borderId="0"/>
    <xf numFmtId="0" fontId="1" fillId="0" borderId="0"/>
    <xf numFmtId="44" fontId="1" fillId="0" borderId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4" fontId="21" fillId="0" borderId="0" applyFont="0" applyFill="0" applyBorder="0" applyAlignment="0" applyProtection="0"/>
  </cellStyleXfs>
  <cellXfs count="180">
    <xf numFmtId="0" fontId="0" fillId="0" borderId="0" xfId="0"/>
    <xf numFmtId="0" fontId="2" fillId="2" borderId="0" xfId="1" applyFont="1" applyFill="1" applyAlignment="1">
      <alignment vertical="center"/>
    </xf>
    <xf numFmtId="0" fontId="2" fillId="0" borderId="0" xfId="1" applyFont="1" applyAlignment="1">
      <alignment vertical="center"/>
    </xf>
    <xf numFmtId="0" fontId="3" fillId="2" borderId="0" xfId="1" applyFont="1" applyFill="1" applyAlignment="1">
      <alignment horizontal="left" vertical="center"/>
    </xf>
    <xf numFmtId="0" fontId="2" fillId="2" borderId="0" xfId="1" applyFont="1" applyFill="1" applyAlignment="1">
      <alignment horizontal="left" vertical="center"/>
    </xf>
    <xf numFmtId="0" fontId="3" fillId="2" borderId="0" xfId="1" applyFont="1" applyFill="1" applyAlignment="1">
      <alignment horizontal="center" vertical="center" wrapText="1"/>
    </xf>
    <xf numFmtId="0" fontId="2" fillId="2" borderId="0" xfId="1" applyFont="1" applyFill="1" applyAlignment="1">
      <alignment horizontal="left" vertical="center" wrapText="1"/>
    </xf>
    <xf numFmtId="0" fontId="3" fillId="2" borderId="0" xfId="1" applyFont="1" applyFill="1" applyAlignment="1">
      <alignment horizontal="left" vertical="center" wrapText="1"/>
    </xf>
    <xf numFmtId="8" fontId="2" fillId="0" borderId="0" xfId="1" applyNumberFormat="1" applyFont="1" applyAlignment="1">
      <alignment horizontal="center" vertical="center"/>
    </xf>
    <xf numFmtId="8" fontId="2" fillId="0" borderId="0" xfId="1" applyNumberFormat="1" applyFont="1" applyAlignment="1">
      <alignment vertical="center"/>
    </xf>
    <xf numFmtId="0" fontId="2" fillId="2" borderId="7" xfId="3" applyFont="1" applyFill="1" applyBorder="1" applyAlignment="1">
      <alignment horizontal="left" vertical="center"/>
    </xf>
    <xf numFmtId="0" fontId="2" fillId="2" borderId="0" xfId="3" applyFont="1" applyFill="1" applyAlignment="1">
      <alignment horizontal="left" vertical="center"/>
    </xf>
    <xf numFmtId="0" fontId="2" fillId="2" borderId="8" xfId="3" applyFont="1" applyFill="1" applyBorder="1" applyAlignment="1">
      <alignment horizontal="left" vertical="center"/>
    </xf>
    <xf numFmtId="0" fontId="6" fillId="2" borderId="0" xfId="1" applyFont="1" applyFill="1" applyAlignment="1">
      <alignment vertical="center"/>
    </xf>
    <xf numFmtId="0" fontId="14" fillId="4" borderId="2" xfId="4" applyFont="1" applyFill="1" applyBorder="1" applyAlignment="1">
      <alignment horizontal="center" vertical="center"/>
    </xf>
    <xf numFmtId="0" fontId="14" fillId="4" borderId="2" xfId="4" applyFont="1" applyFill="1" applyBorder="1" applyAlignment="1">
      <alignment horizontal="center" vertical="center" wrapText="1"/>
    </xf>
    <xf numFmtId="0" fontId="9" fillId="2" borderId="6" xfId="4" applyFont="1" applyFill="1" applyBorder="1" applyAlignment="1">
      <alignment horizontal="center" vertical="center"/>
    </xf>
    <xf numFmtId="0" fontId="9" fillId="2" borderId="6" xfId="4" applyFont="1" applyFill="1" applyBorder="1" applyAlignment="1">
      <alignment horizontal="center" vertical="center" wrapText="1"/>
    </xf>
    <xf numFmtId="164" fontId="12" fillId="2" borderId="6" xfId="7" applyNumberFormat="1" applyFont="1" applyFill="1" applyBorder="1" applyAlignment="1">
      <alignment horizontal="center" vertical="center"/>
    </xf>
    <xf numFmtId="0" fontId="9" fillId="2" borderId="2" xfId="4" applyFont="1" applyFill="1" applyBorder="1" applyAlignment="1">
      <alignment horizontal="center" vertical="center"/>
    </xf>
    <xf numFmtId="164" fontId="12" fillId="2" borderId="2" xfId="7" applyNumberFormat="1" applyFont="1" applyFill="1" applyBorder="1" applyAlignment="1">
      <alignment horizontal="center" vertical="center"/>
    </xf>
    <xf numFmtId="0" fontId="9" fillId="2" borderId="5" xfId="4" applyFont="1" applyFill="1" applyBorder="1" applyAlignment="1">
      <alignment horizontal="center" vertical="center"/>
    </xf>
    <xf numFmtId="4" fontId="2" fillId="4" borderId="0" xfId="5" applyNumberFormat="1" applyFont="1" applyFill="1"/>
    <xf numFmtId="0" fontId="2" fillId="4" borderId="0" xfId="5" applyFont="1" applyFill="1"/>
    <xf numFmtId="0" fontId="3" fillId="4" borderId="0" xfId="5" applyFont="1" applyFill="1"/>
    <xf numFmtId="0" fontId="16" fillId="4" borderId="0" xfId="5" applyFont="1" applyFill="1"/>
    <xf numFmtId="0" fontId="15" fillId="4" borderId="2" xfId="5" applyFont="1" applyFill="1" applyBorder="1" applyAlignment="1">
      <alignment horizontal="center" vertical="center" wrapText="1"/>
    </xf>
    <xf numFmtId="0" fontId="16" fillId="4" borderId="2" xfId="5" applyFont="1" applyFill="1" applyBorder="1" applyAlignment="1">
      <alignment horizontal="left" vertical="center" wrapText="1"/>
    </xf>
    <xf numFmtId="0" fontId="15" fillId="4" borderId="2" xfId="5" applyFont="1" applyFill="1" applyBorder="1" applyAlignment="1">
      <alignment horizontal="center" vertical="center"/>
    </xf>
    <xf numFmtId="0" fontId="15" fillId="5" borderId="2" xfId="5" applyFont="1" applyFill="1" applyBorder="1" applyAlignment="1">
      <alignment horizontal="center" vertical="center" wrapText="1"/>
    </xf>
    <xf numFmtId="0" fontId="16" fillId="4" borderId="2" xfId="5" applyFont="1" applyFill="1" applyBorder="1" applyAlignment="1">
      <alignment horizontal="center" vertical="center" wrapText="1"/>
    </xf>
    <xf numFmtId="0" fontId="16" fillId="4" borderId="0" xfId="5" applyFont="1" applyFill="1" applyAlignment="1">
      <alignment vertical="center"/>
    </xf>
    <xf numFmtId="164" fontId="2" fillId="4" borderId="0" xfId="5" applyNumberFormat="1" applyFont="1" applyFill="1" applyAlignment="1">
      <alignment horizontal="center"/>
    </xf>
    <xf numFmtId="164" fontId="3" fillId="4" borderId="0" xfId="5" applyNumberFormat="1" applyFont="1" applyFill="1" applyAlignment="1">
      <alignment horizontal="center"/>
    </xf>
    <xf numFmtId="0" fontId="15" fillId="6" borderId="2" xfId="5" applyFont="1" applyFill="1" applyBorder="1" applyAlignment="1">
      <alignment horizontal="center" vertical="center" wrapText="1"/>
    </xf>
    <xf numFmtId="0" fontId="16" fillId="6" borderId="2" xfId="5" applyFont="1" applyFill="1" applyBorder="1" applyAlignment="1">
      <alignment horizontal="center" vertical="center"/>
    </xf>
    <xf numFmtId="166" fontId="16" fillId="7" borderId="2" xfId="5" applyNumberFormat="1" applyFont="1" applyFill="1" applyBorder="1" applyAlignment="1">
      <alignment horizontal="center" vertical="center"/>
    </xf>
    <xf numFmtId="9" fontId="16" fillId="4" borderId="2" xfId="10" applyFont="1" applyFill="1" applyBorder="1" applyAlignment="1">
      <alignment horizontal="center" vertical="center"/>
    </xf>
    <xf numFmtId="166" fontId="16" fillId="4" borderId="2" xfId="5" applyNumberFormat="1" applyFont="1" applyFill="1" applyBorder="1" applyAlignment="1">
      <alignment horizontal="center" vertical="center"/>
    </xf>
    <xf numFmtId="0" fontId="16" fillId="6" borderId="2" xfId="5" applyFont="1" applyFill="1" applyBorder="1" applyAlignment="1">
      <alignment horizontal="center" vertical="center" wrapText="1"/>
    </xf>
    <xf numFmtId="166" fontId="15" fillId="4" borderId="2" xfId="5" applyNumberFormat="1" applyFont="1" applyFill="1" applyBorder="1" applyAlignment="1">
      <alignment horizontal="center" vertical="center"/>
    </xf>
    <xf numFmtId="0" fontId="15" fillId="8" borderId="2" xfId="5" applyFont="1" applyFill="1" applyBorder="1" applyAlignment="1">
      <alignment horizontal="center" vertical="center" wrapText="1"/>
    </xf>
    <xf numFmtId="10" fontId="16" fillId="4" borderId="2" xfId="5" applyNumberFormat="1" applyFont="1" applyFill="1" applyBorder="1" applyAlignment="1">
      <alignment horizontal="center" vertical="center" wrapText="1"/>
    </xf>
    <xf numFmtId="10" fontId="15" fillId="8" borderId="5" xfId="5" applyNumberFormat="1" applyFont="1" applyFill="1" applyBorder="1" applyAlignment="1">
      <alignment horizontal="center" vertical="center" wrapText="1"/>
    </xf>
    <xf numFmtId="164" fontId="15" fillId="8" borderId="5" xfId="5" applyNumberFormat="1" applyFont="1" applyFill="1" applyBorder="1" applyAlignment="1">
      <alignment horizontal="center" vertical="center" wrapText="1"/>
    </xf>
    <xf numFmtId="0" fontId="15" fillId="8" borderId="2" xfId="5" applyFont="1" applyFill="1" applyBorder="1" applyAlignment="1">
      <alignment horizontal="center" vertical="center"/>
    </xf>
    <xf numFmtId="10" fontId="16" fillId="4" borderId="2" xfId="5" applyNumberFormat="1" applyFont="1" applyFill="1" applyBorder="1" applyAlignment="1">
      <alignment horizontal="center" vertical="center"/>
    </xf>
    <xf numFmtId="0" fontId="16" fillId="4" borderId="2" xfId="5" applyFont="1" applyFill="1" applyBorder="1" applyAlignment="1">
      <alignment vertical="center" wrapText="1"/>
    </xf>
    <xf numFmtId="0" fontId="15" fillId="4" borderId="2" xfId="5" applyFont="1" applyFill="1" applyBorder="1" applyAlignment="1">
      <alignment vertical="center" wrapText="1"/>
    </xf>
    <xf numFmtId="0" fontId="3" fillId="9" borderId="2" xfId="5" applyFont="1" applyFill="1" applyBorder="1" applyAlignment="1">
      <alignment horizontal="center" vertical="center" wrapText="1"/>
    </xf>
    <xf numFmtId="10" fontId="2" fillId="9" borderId="2" xfId="5" applyNumberFormat="1" applyFont="1" applyFill="1" applyBorder="1" applyAlignment="1">
      <alignment horizontal="center" vertical="center"/>
    </xf>
    <xf numFmtId="10" fontId="15" fillId="8" borderId="2" xfId="5" applyNumberFormat="1" applyFont="1" applyFill="1" applyBorder="1" applyAlignment="1">
      <alignment horizontal="center" vertical="center"/>
    </xf>
    <xf numFmtId="166" fontId="15" fillId="8" borderId="2" xfId="5" applyNumberFormat="1" applyFont="1" applyFill="1" applyBorder="1" applyAlignment="1">
      <alignment horizontal="center" vertical="center"/>
    </xf>
    <xf numFmtId="0" fontId="15" fillId="9" borderId="2" xfId="5" applyFont="1" applyFill="1" applyBorder="1" applyAlignment="1">
      <alignment horizontal="center" vertical="center" wrapText="1"/>
    </xf>
    <xf numFmtId="164" fontId="15" fillId="10" borderId="5" xfId="5" applyNumberFormat="1" applyFont="1" applyFill="1" applyBorder="1" applyAlignment="1">
      <alignment horizontal="center" vertical="center" wrapText="1"/>
    </xf>
    <xf numFmtId="166" fontId="16" fillId="10" borderId="2" xfId="5" applyNumberFormat="1" applyFont="1" applyFill="1" applyBorder="1" applyAlignment="1">
      <alignment horizontal="center" vertical="center" wrapText="1"/>
    </xf>
    <xf numFmtId="0" fontId="2" fillId="9" borderId="0" xfId="5" applyFont="1" applyFill="1"/>
    <xf numFmtId="0" fontId="4" fillId="9" borderId="0" xfId="5" applyFont="1" applyFill="1"/>
    <xf numFmtId="164" fontId="15" fillId="9" borderId="5" xfId="5" applyNumberFormat="1" applyFont="1" applyFill="1" applyBorder="1" applyAlignment="1">
      <alignment horizontal="center" vertical="center" wrapText="1"/>
    </xf>
    <xf numFmtId="166" fontId="16" fillId="9" borderId="2" xfId="5" applyNumberFormat="1" applyFont="1" applyFill="1" applyBorder="1" applyAlignment="1">
      <alignment horizontal="center" vertical="center" wrapText="1"/>
    </xf>
    <xf numFmtId="0" fontId="15" fillId="11" borderId="2" xfId="5" applyFont="1" applyFill="1" applyBorder="1" applyAlignment="1">
      <alignment horizontal="center" vertical="center" wrapText="1"/>
    </xf>
    <xf numFmtId="10" fontId="15" fillId="11" borderId="2" xfId="5" applyNumberFormat="1" applyFont="1" applyFill="1" applyBorder="1" applyAlignment="1">
      <alignment horizontal="center" vertical="center" wrapText="1"/>
    </xf>
    <xf numFmtId="166" fontId="15" fillId="11" borderId="2" xfId="5" applyNumberFormat="1" applyFont="1" applyFill="1" applyBorder="1" applyAlignment="1">
      <alignment horizontal="center" vertical="center"/>
    </xf>
    <xf numFmtId="10" fontId="2" fillId="4" borderId="0" xfId="5" applyNumberFormat="1" applyFont="1" applyFill="1"/>
    <xf numFmtId="10" fontId="2" fillId="4" borderId="2" xfId="10" applyNumberFormat="1" applyFont="1" applyFill="1" applyBorder="1" applyAlignment="1">
      <alignment horizontal="center" vertical="center" wrapText="1"/>
    </xf>
    <xf numFmtId="0" fontId="15" fillId="12" borderId="2" xfId="5" applyFont="1" applyFill="1" applyBorder="1" applyAlignment="1">
      <alignment horizontal="center" vertical="center" wrapText="1"/>
    </xf>
    <xf numFmtId="10" fontId="15" fillId="12" borderId="2" xfId="5" applyNumberFormat="1" applyFont="1" applyFill="1" applyBorder="1" applyAlignment="1">
      <alignment horizontal="center" vertical="center" wrapText="1"/>
    </xf>
    <xf numFmtId="166" fontId="15" fillId="12" borderId="2" xfId="5" applyNumberFormat="1" applyFont="1" applyFill="1" applyBorder="1" applyAlignment="1">
      <alignment horizontal="center" vertical="center"/>
    </xf>
    <xf numFmtId="10" fontId="17" fillId="4" borderId="0" xfId="5" applyNumberFormat="1" applyFont="1" applyFill="1"/>
    <xf numFmtId="166" fontId="2" fillId="4" borderId="2" xfId="5" applyNumberFormat="1" applyFont="1" applyFill="1" applyBorder="1" applyAlignment="1">
      <alignment horizontal="center" vertical="center"/>
    </xf>
    <xf numFmtId="166" fontId="3" fillId="12" borderId="2" xfId="5" applyNumberFormat="1" applyFont="1" applyFill="1" applyBorder="1" applyAlignment="1">
      <alignment horizontal="center" vertical="center"/>
    </xf>
    <xf numFmtId="166" fontId="15" fillId="5" borderId="2" xfId="5" applyNumberFormat="1" applyFont="1" applyFill="1" applyBorder="1" applyAlignment="1">
      <alignment horizontal="center" vertical="center"/>
    </xf>
    <xf numFmtId="0" fontId="15" fillId="13" borderId="2" xfId="5" applyFont="1" applyFill="1" applyBorder="1" applyAlignment="1">
      <alignment horizontal="center" vertical="center" wrapText="1"/>
    </xf>
    <xf numFmtId="0" fontId="15" fillId="13" borderId="2" xfId="5" applyFont="1" applyFill="1" applyBorder="1" applyAlignment="1">
      <alignment horizontal="center" vertical="center"/>
    </xf>
    <xf numFmtId="0" fontId="2" fillId="4" borderId="2" xfId="5" applyFont="1" applyFill="1" applyBorder="1" applyAlignment="1">
      <alignment horizontal="center" vertical="center" wrapText="1"/>
    </xf>
    <xf numFmtId="10" fontId="2" fillId="4" borderId="2" xfId="5" applyNumberFormat="1" applyFont="1" applyFill="1" applyBorder="1" applyAlignment="1">
      <alignment horizontal="center" vertical="center"/>
    </xf>
    <xf numFmtId="10" fontId="15" fillId="4" borderId="2" xfId="5" applyNumberFormat="1" applyFont="1" applyFill="1" applyBorder="1" applyAlignment="1">
      <alignment horizontal="center" vertical="center"/>
    </xf>
    <xf numFmtId="166" fontId="15" fillId="13" borderId="2" xfId="5" applyNumberFormat="1" applyFont="1" applyFill="1" applyBorder="1" applyAlignment="1">
      <alignment horizontal="center" vertical="center"/>
    </xf>
    <xf numFmtId="0" fontId="15" fillId="14" borderId="2" xfId="5" applyFont="1" applyFill="1" applyBorder="1" applyAlignment="1">
      <alignment horizontal="center" vertical="center" wrapText="1"/>
    </xf>
    <xf numFmtId="166" fontId="2" fillId="4" borderId="0" xfId="5" applyNumberFormat="1" applyFont="1" applyFill="1"/>
    <xf numFmtId="164" fontId="3" fillId="4" borderId="0" xfId="5" applyNumberFormat="1" applyFont="1" applyFill="1"/>
    <xf numFmtId="165" fontId="3" fillId="4" borderId="0" xfId="11" applyFont="1" applyFill="1"/>
    <xf numFmtId="166" fontId="15" fillId="14" borderId="2" xfId="5" applyNumberFormat="1" applyFont="1" applyFill="1" applyBorder="1" applyAlignment="1">
      <alignment horizontal="center" vertical="center"/>
    </xf>
    <xf numFmtId="165" fontId="2" fillId="4" borderId="0" xfId="11" applyFont="1" applyFill="1"/>
    <xf numFmtId="0" fontId="2" fillId="4" borderId="0" xfId="5" applyFont="1" applyFill="1" applyAlignment="1">
      <alignment horizontal="center"/>
    </xf>
    <xf numFmtId="165" fontId="2" fillId="4" borderId="0" xfId="5" applyNumberFormat="1" applyFont="1" applyFill="1"/>
    <xf numFmtId="0" fontId="2" fillId="4" borderId="0" xfId="4" applyFont="1" applyFill="1"/>
    <xf numFmtId="43" fontId="2" fillId="4" borderId="0" xfId="5" applyNumberFormat="1" applyFont="1" applyFill="1"/>
    <xf numFmtId="0" fontId="10" fillId="2" borderId="0" xfId="5" applyFill="1" applyAlignment="1">
      <alignment horizontal="center" vertical="center"/>
    </xf>
    <xf numFmtId="0" fontId="10" fillId="2" borderId="2" xfId="5" applyFill="1" applyBorder="1" applyAlignment="1">
      <alignment horizontal="center" vertical="center"/>
    </xf>
    <xf numFmtId="0" fontId="1" fillId="2" borderId="2" xfId="5" applyFont="1" applyFill="1" applyBorder="1" applyAlignment="1">
      <alignment horizontal="center" vertical="center" wrapText="1"/>
    </xf>
    <xf numFmtId="164" fontId="10" fillId="2" borderId="2" xfId="5" applyNumberFormat="1" applyFill="1" applyBorder="1" applyAlignment="1">
      <alignment horizontal="center" vertical="center"/>
    </xf>
    <xf numFmtId="164" fontId="19" fillId="3" borderId="2" xfId="5" applyNumberFormat="1" applyFont="1" applyFill="1" applyBorder="1" applyAlignment="1">
      <alignment horizontal="center" vertical="center"/>
    </xf>
    <xf numFmtId="0" fontId="10" fillId="2" borderId="0" xfId="5" applyFill="1" applyAlignment="1">
      <alignment horizontal="center" vertical="center" wrapText="1"/>
    </xf>
    <xf numFmtId="0" fontId="14" fillId="15" borderId="5" xfId="4" applyFont="1" applyFill="1" applyBorder="1" applyAlignment="1">
      <alignment horizontal="center" vertical="center"/>
    </xf>
    <xf numFmtId="164" fontId="11" fillId="15" borderId="2" xfId="7" applyNumberFormat="1" applyFont="1" applyFill="1" applyBorder="1" applyAlignment="1">
      <alignment horizontal="center" vertical="center"/>
    </xf>
    <xf numFmtId="0" fontId="20" fillId="0" borderId="0" xfId="0" applyFont="1"/>
    <xf numFmtId="0" fontId="19" fillId="15" borderId="2" xfId="5" applyFont="1" applyFill="1" applyBorder="1" applyAlignment="1">
      <alignment horizontal="center" vertical="center"/>
    </xf>
    <xf numFmtId="0" fontId="19" fillId="15" borderId="2" xfId="5" applyFont="1" applyFill="1" applyBorder="1" applyAlignment="1">
      <alignment horizontal="center" vertical="center" wrapText="1"/>
    </xf>
    <xf numFmtId="0" fontId="1" fillId="2" borderId="2" xfId="5" applyFont="1" applyFill="1" applyBorder="1" applyAlignment="1">
      <alignment horizontal="left" vertical="center" wrapText="1"/>
    </xf>
    <xf numFmtId="0" fontId="9" fillId="2" borderId="6" xfId="4" applyFont="1" applyFill="1" applyBorder="1" applyAlignment="1">
      <alignment horizontal="left" vertical="center" wrapText="1"/>
    </xf>
    <xf numFmtId="44" fontId="2" fillId="4" borderId="0" xfId="12" applyFont="1" applyFill="1"/>
    <xf numFmtId="10" fontId="15" fillId="7" borderId="2" xfId="5" applyNumberFormat="1" applyFont="1" applyFill="1" applyBorder="1" applyAlignment="1">
      <alignment horizontal="center" vertical="center"/>
    </xf>
    <xf numFmtId="10" fontId="16" fillId="7" borderId="2" xfId="5" applyNumberFormat="1" applyFont="1" applyFill="1" applyBorder="1" applyAlignment="1">
      <alignment horizontal="center" vertical="center"/>
    </xf>
    <xf numFmtId="0" fontId="14" fillId="15" borderId="2" xfId="4" applyFont="1" applyFill="1" applyBorder="1" applyAlignment="1">
      <alignment horizontal="center" vertical="center"/>
    </xf>
    <xf numFmtId="0" fontId="13" fillId="15" borderId="2" xfId="4" applyFont="1" applyFill="1" applyBorder="1" applyAlignment="1">
      <alignment horizontal="center" vertical="center"/>
    </xf>
    <xf numFmtId="0" fontId="9" fillId="2" borderId="6" xfId="4" applyFont="1" applyFill="1" applyBorder="1" applyAlignment="1">
      <alignment horizontal="center" vertical="center" wrapText="1"/>
    </xf>
    <xf numFmtId="0" fontId="9" fillId="2" borderId="12" xfId="4" applyFont="1" applyFill="1" applyBorder="1" applyAlignment="1">
      <alignment horizontal="center" vertical="center" wrapText="1"/>
    </xf>
    <xf numFmtId="0" fontId="9" fillId="2" borderId="1" xfId="4" applyFont="1" applyFill="1" applyBorder="1" applyAlignment="1">
      <alignment horizontal="center" vertical="center" wrapText="1"/>
    </xf>
    <xf numFmtId="0" fontId="9" fillId="2" borderId="3" xfId="4" applyFont="1" applyFill="1" applyBorder="1" applyAlignment="1">
      <alignment horizontal="left" vertical="center" wrapText="1"/>
    </xf>
    <xf numFmtId="0" fontId="9" fillId="2" borderId="5" xfId="4" applyFont="1" applyFill="1" applyBorder="1" applyAlignment="1">
      <alignment horizontal="left" vertical="center" wrapText="1"/>
    </xf>
    <xf numFmtId="0" fontId="3" fillId="2" borderId="0" xfId="1" applyFont="1" applyFill="1" applyAlignment="1">
      <alignment horizontal="left" vertical="center"/>
    </xf>
    <xf numFmtId="0" fontId="3" fillId="2" borderId="0" xfId="1" applyFont="1" applyFill="1" applyAlignment="1">
      <alignment horizontal="left" vertical="center" wrapText="1"/>
    </xf>
    <xf numFmtId="0" fontId="4" fillId="15" borderId="3" xfId="1" applyFont="1" applyFill="1" applyBorder="1" applyAlignment="1">
      <alignment horizontal="center" vertical="center"/>
    </xf>
    <xf numFmtId="0" fontId="4" fillId="15" borderId="4" xfId="1" applyFont="1" applyFill="1" applyBorder="1" applyAlignment="1">
      <alignment horizontal="center" vertical="center"/>
    </xf>
    <xf numFmtId="0" fontId="5" fillId="15" borderId="4" xfId="1" applyFont="1" applyFill="1" applyBorder="1" applyAlignment="1">
      <alignment horizontal="center" vertical="center"/>
    </xf>
    <xf numFmtId="0" fontId="5" fillId="15" borderId="5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left" vertical="center" wrapText="1"/>
    </xf>
    <xf numFmtId="0" fontId="2" fillId="2" borderId="4" xfId="1" applyFont="1" applyFill="1" applyBorder="1" applyAlignment="1">
      <alignment horizontal="left" vertical="center" wrapText="1"/>
    </xf>
    <xf numFmtId="0" fontId="2" fillId="2" borderId="5" xfId="1" applyFont="1" applyFill="1" applyBorder="1" applyAlignment="1">
      <alignment horizontal="left" vertical="center" wrapText="1"/>
    </xf>
    <xf numFmtId="0" fontId="2" fillId="2" borderId="7" xfId="3" applyFont="1" applyFill="1" applyBorder="1" applyAlignment="1">
      <alignment horizontal="left" vertical="center"/>
    </xf>
    <xf numFmtId="0" fontId="2" fillId="2" borderId="0" xfId="3" applyFont="1" applyFill="1" applyAlignment="1">
      <alignment horizontal="left" vertical="center"/>
    </xf>
    <xf numFmtId="0" fontId="2" fillId="2" borderId="8" xfId="3" applyFont="1" applyFill="1" applyBorder="1" applyAlignment="1">
      <alignment horizontal="left" vertical="center"/>
    </xf>
    <xf numFmtId="164" fontId="6" fillId="0" borderId="0" xfId="1" applyNumberFormat="1" applyFont="1" applyAlignment="1">
      <alignment horizontal="center" vertical="center"/>
    </xf>
    <xf numFmtId="0" fontId="3" fillId="2" borderId="3" xfId="1" applyFont="1" applyFill="1" applyBorder="1" applyAlignment="1">
      <alignment horizontal="left" vertical="center" wrapText="1"/>
    </xf>
    <xf numFmtId="0" fontId="3" fillId="2" borderId="4" xfId="1" applyFont="1" applyFill="1" applyBorder="1" applyAlignment="1">
      <alignment horizontal="left" vertical="center" wrapText="1"/>
    </xf>
    <xf numFmtId="0" fontId="3" fillId="2" borderId="5" xfId="1" applyFont="1" applyFill="1" applyBorder="1" applyAlignment="1">
      <alignment horizontal="left" vertical="center" wrapText="1"/>
    </xf>
    <xf numFmtId="8" fontId="6" fillId="0" borderId="0" xfId="1" applyNumberFormat="1" applyFont="1" applyAlignment="1">
      <alignment horizontal="center" vertical="center"/>
    </xf>
    <xf numFmtId="0" fontId="7" fillId="15" borderId="3" xfId="1" applyFont="1" applyFill="1" applyBorder="1" applyAlignment="1">
      <alignment horizontal="center" vertical="center" wrapText="1"/>
    </xf>
    <xf numFmtId="0" fontId="7" fillId="15" borderId="4" xfId="1" applyFont="1" applyFill="1" applyBorder="1" applyAlignment="1">
      <alignment horizontal="center" vertical="center" wrapText="1"/>
    </xf>
    <xf numFmtId="0" fontId="7" fillId="15" borderId="5" xfId="1" applyFont="1" applyFill="1" applyBorder="1" applyAlignment="1">
      <alignment horizontal="center" vertical="center" wrapText="1"/>
    </xf>
    <xf numFmtId="0" fontId="2" fillId="2" borderId="9" xfId="3" applyFont="1" applyFill="1" applyBorder="1" applyAlignment="1">
      <alignment horizontal="left" vertical="center"/>
    </xf>
    <xf numFmtId="0" fontId="2" fillId="2" borderId="10" xfId="3" applyFont="1" applyFill="1" applyBorder="1" applyAlignment="1">
      <alignment horizontal="left" vertical="center"/>
    </xf>
    <xf numFmtId="0" fontId="2" fillId="2" borderId="11" xfId="3" applyFont="1" applyFill="1" applyBorder="1" applyAlignment="1">
      <alignment horizontal="left" vertical="center"/>
    </xf>
    <xf numFmtId="0" fontId="2" fillId="2" borderId="0" xfId="1" applyFont="1" applyFill="1" applyAlignment="1">
      <alignment horizontal="left" vertical="center" wrapText="1"/>
    </xf>
    <xf numFmtId="0" fontId="16" fillId="4" borderId="2" xfId="5" applyFont="1" applyFill="1" applyBorder="1" applyAlignment="1">
      <alignment horizontal="left" vertical="center" wrapText="1"/>
    </xf>
    <xf numFmtId="0" fontId="15" fillId="4" borderId="2" xfId="5" applyFont="1" applyFill="1" applyBorder="1" applyAlignment="1">
      <alignment horizontal="left" vertical="center" wrapText="1"/>
    </xf>
    <xf numFmtId="0" fontId="15" fillId="14" borderId="2" xfId="5" applyFont="1" applyFill="1" applyBorder="1" applyAlignment="1">
      <alignment horizontal="left" vertical="center" wrapText="1"/>
    </xf>
    <xf numFmtId="0" fontId="15" fillId="13" borderId="2" xfId="5" applyFont="1" applyFill="1" applyBorder="1" applyAlignment="1">
      <alignment horizontal="center" vertical="center" wrapText="1"/>
    </xf>
    <xf numFmtId="0" fontId="15" fillId="17" borderId="2" xfId="5" applyFont="1" applyFill="1" applyBorder="1" applyAlignment="1">
      <alignment horizontal="left" vertical="center"/>
    </xf>
    <xf numFmtId="0" fontId="2" fillId="4" borderId="2" xfId="5" applyFont="1" applyFill="1" applyBorder="1" applyAlignment="1">
      <alignment horizontal="left" vertical="center" wrapText="1"/>
    </xf>
    <xf numFmtId="0" fontId="2" fillId="9" borderId="2" xfId="5" applyFont="1" applyFill="1" applyBorder="1" applyAlignment="1">
      <alignment horizontal="left" vertical="center" wrapText="1"/>
    </xf>
    <xf numFmtId="0" fontId="15" fillId="5" borderId="2" xfId="5" applyFont="1" applyFill="1" applyBorder="1" applyAlignment="1">
      <alignment horizontal="center" vertical="center" wrapText="1"/>
    </xf>
    <xf numFmtId="0" fontId="16" fillId="13" borderId="2" xfId="5" applyFont="1" applyFill="1" applyBorder="1" applyAlignment="1">
      <alignment horizontal="left" vertical="center"/>
    </xf>
    <xf numFmtId="0" fontId="16" fillId="12" borderId="2" xfId="5" applyFont="1" applyFill="1" applyBorder="1" applyAlignment="1">
      <alignment horizontal="left" vertical="center" wrapText="1"/>
    </xf>
    <xf numFmtId="0" fontId="15" fillId="12" borderId="2" xfId="5" applyFont="1" applyFill="1" applyBorder="1" applyAlignment="1">
      <alignment horizontal="center" vertical="center" wrapText="1"/>
    </xf>
    <xf numFmtId="0" fontId="16" fillId="5" borderId="2" xfId="5" applyFont="1" applyFill="1" applyBorder="1" applyAlignment="1">
      <alignment horizontal="left" vertical="center" wrapText="1"/>
    </xf>
    <xf numFmtId="0" fontId="15" fillId="12" borderId="2" xfId="5" applyFont="1" applyFill="1" applyBorder="1" applyAlignment="1">
      <alignment horizontal="left" vertical="center" wrapText="1"/>
    </xf>
    <xf numFmtId="0" fontId="15" fillId="11" borderId="2" xfId="5" applyFont="1" applyFill="1" applyBorder="1" applyAlignment="1">
      <alignment horizontal="center" vertical="center" wrapText="1"/>
    </xf>
    <xf numFmtId="0" fontId="15" fillId="4" borderId="2" xfId="5" applyFont="1" applyFill="1" applyBorder="1" applyAlignment="1">
      <alignment horizontal="left" vertical="center"/>
    </xf>
    <xf numFmtId="0" fontId="16" fillId="6" borderId="2" xfId="5" applyFont="1" applyFill="1" applyBorder="1" applyAlignment="1">
      <alignment horizontal="left" vertical="center" wrapText="1"/>
    </xf>
    <xf numFmtId="0" fontId="16" fillId="11" borderId="2" xfId="5" applyFont="1" applyFill="1" applyBorder="1" applyAlignment="1">
      <alignment horizontal="left" vertical="center" wrapText="1"/>
    </xf>
    <xf numFmtId="0" fontId="16" fillId="8" borderId="2" xfId="5" applyFont="1" applyFill="1" applyBorder="1" applyAlignment="1">
      <alignment horizontal="left" vertical="center" wrapText="1"/>
    </xf>
    <xf numFmtId="0" fontId="15" fillId="8" borderId="2" xfId="5" applyFont="1" applyFill="1" applyBorder="1" applyAlignment="1">
      <alignment horizontal="center" vertical="center" wrapText="1"/>
    </xf>
    <xf numFmtId="0" fontId="16" fillId="9" borderId="3" xfId="5" applyFont="1" applyFill="1" applyBorder="1" applyAlignment="1">
      <alignment horizontal="left" vertical="center" wrapText="1"/>
    </xf>
    <xf numFmtId="0" fontId="16" fillId="9" borderId="4" xfId="5" applyFont="1" applyFill="1" applyBorder="1" applyAlignment="1">
      <alignment horizontal="left" vertical="center" wrapText="1"/>
    </xf>
    <xf numFmtId="0" fontId="16" fillId="9" borderId="5" xfId="5" applyFont="1" applyFill="1" applyBorder="1" applyAlignment="1">
      <alignment horizontal="left" vertical="center" wrapText="1"/>
    </xf>
    <xf numFmtId="0" fontId="15" fillId="8" borderId="2" xfId="5" applyFont="1" applyFill="1" applyBorder="1" applyAlignment="1">
      <alignment horizontal="left" vertical="center" wrapText="1"/>
    </xf>
    <xf numFmtId="0" fontId="16" fillId="9" borderId="2" xfId="5" applyFont="1" applyFill="1" applyBorder="1" applyAlignment="1">
      <alignment horizontal="left" vertical="center" wrapText="1"/>
    </xf>
    <xf numFmtId="0" fontId="15" fillId="8" borderId="2" xfId="5" applyFont="1" applyFill="1" applyBorder="1" applyAlignment="1">
      <alignment horizontal="left" vertical="center"/>
    </xf>
    <xf numFmtId="0" fontId="15" fillId="17" borderId="2" xfId="5" applyFont="1" applyFill="1" applyBorder="1" applyAlignment="1">
      <alignment horizontal="left" vertical="center" wrapText="1"/>
    </xf>
    <xf numFmtId="4" fontId="16" fillId="4" borderId="2" xfId="5" applyNumberFormat="1" applyFont="1" applyFill="1" applyBorder="1" applyAlignment="1">
      <alignment horizontal="center" vertical="center"/>
    </xf>
    <xf numFmtId="0" fontId="16" fillId="4" borderId="3" xfId="5" applyFont="1" applyFill="1" applyBorder="1" applyAlignment="1">
      <alignment horizontal="center" vertical="center" wrapText="1"/>
    </xf>
    <xf numFmtId="0" fontId="16" fillId="4" borderId="5" xfId="5" applyFont="1" applyFill="1" applyBorder="1" applyAlignment="1">
      <alignment horizontal="center" vertical="center" wrapText="1"/>
    </xf>
    <xf numFmtId="14" fontId="2" fillId="4" borderId="2" xfId="5" applyNumberFormat="1" applyFont="1" applyFill="1" applyBorder="1" applyAlignment="1">
      <alignment horizontal="center" vertical="center"/>
    </xf>
    <xf numFmtId="0" fontId="15" fillId="5" borderId="2" xfId="5" applyFont="1" applyFill="1" applyBorder="1" applyAlignment="1">
      <alignment horizontal="left" vertical="center"/>
    </xf>
    <xf numFmtId="0" fontId="16" fillId="4" borderId="2" xfId="5" applyFont="1" applyFill="1" applyBorder="1" applyAlignment="1">
      <alignment horizontal="center" vertical="center" wrapText="1"/>
    </xf>
    <xf numFmtId="0" fontId="15" fillId="4" borderId="3" xfId="5" applyFont="1" applyFill="1" applyBorder="1" applyAlignment="1">
      <alignment horizontal="center" vertical="center" wrapText="1"/>
    </xf>
    <xf numFmtId="0" fontId="15" fillId="4" borderId="5" xfId="5" applyFont="1" applyFill="1" applyBorder="1" applyAlignment="1">
      <alignment horizontal="center" vertical="center" wrapText="1"/>
    </xf>
    <xf numFmtId="0" fontId="15" fillId="4" borderId="4" xfId="5" applyFont="1" applyFill="1" applyBorder="1" applyAlignment="1">
      <alignment horizontal="center" vertical="center" wrapText="1"/>
    </xf>
    <xf numFmtId="0" fontId="16" fillId="4" borderId="2" xfId="5" applyFont="1" applyFill="1" applyBorder="1" applyAlignment="1">
      <alignment horizontal="center" vertical="center"/>
    </xf>
    <xf numFmtId="14" fontId="5" fillId="4" borderId="2" xfId="5" applyNumberFormat="1" applyFont="1" applyFill="1" applyBorder="1" applyAlignment="1">
      <alignment horizontal="center" vertical="center"/>
    </xf>
    <xf numFmtId="0" fontId="3" fillId="4" borderId="2" xfId="5" applyFont="1" applyFill="1" applyBorder="1" applyAlignment="1">
      <alignment horizontal="left" vertical="center"/>
    </xf>
    <xf numFmtId="14" fontId="4" fillId="4" borderId="2" xfId="5" applyNumberFormat="1" applyFont="1" applyFill="1" applyBorder="1" applyAlignment="1">
      <alignment horizontal="center" vertical="center"/>
    </xf>
    <xf numFmtId="0" fontId="3" fillId="4" borderId="0" xfId="5" applyFont="1" applyFill="1" applyAlignment="1">
      <alignment horizontal="left"/>
    </xf>
    <xf numFmtId="0" fontId="15" fillId="16" borderId="2" xfId="5" applyFont="1" applyFill="1" applyBorder="1" applyAlignment="1">
      <alignment horizontal="center" vertical="center" wrapText="1"/>
    </xf>
    <xf numFmtId="0" fontId="5" fillId="4" borderId="2" xfId="5" applyFont="1" applyFill="1" applyBorder="1" applyAlignment="1">
      <alignment horizontal="center" vertical="center"/>
    </xf>
    <xf numFmtId="49" fontId="5" fillId="4" borderId="2" xfId="5" applyNumberFormat="1" applyFont="1" applyFill="1" applyBorder="1" applyAlignment="1">
      <alignment horizontal="center" vertical="center"/>
    </xf>
    <xf numFmtId="0" fontId="18" fillId="2" borderId="10" xfId="5" applyFont="1" applyFill="1" applyBorder="1" applyAlignment="1">
      <alignment horizontal="center" vertical="center"/>
    </xf>
    <xf numFmtId="0" fontId="19" fillId="3" borderId="2" xfId="5" applyFont="1" applyFill="1" applyBorder="1" applyAlignment="1">
      <alignment horizontal="center" vertical="center"/>
    </xf>
  </cellXfs>
  <cellStyles count="13">
    <cellStyle name="Moeda" xfId="12" builtinId="4"/>
    <cellStyle name="Moeda 2" xfId="7" xr:uid="{0A29354C-5771-413D-8EE9-D1D0129200C9}"/>
    <cellStyle name="Moeda 3" xfId="11" xr:uid="{AA24A0D3-4AF1-4EBC-8E5F-B4C1DF14F6E7}"/>
    <cellStyle name="Moeda 5 3" xfId="9" xr:uid="{6F79C91A-BCBC-4AEB-88FF-D9B18880F568}"/>
    <cellStyle name="Moeda 6 2 2" xfId="2" xr:uid="{6A505DE9-DAD4-4DE3-9676-F16D46727DBA}"/>
    <cellStyle name="Normal" xfId="0" builtinId="0"/>
    <cellStyle name="Normal 2" xfId="4" xr:uid="{4CBDCF9A-996E-4E22-BBEA-41FCDBD7F3DE}"/>
    <cellStyle name="Normal 2 2 3" xfId="1" xr:uid="{FD034B39-1E83-449A-98EE-E38F21C6123F}"/>
    <cellStyle name="Normal 2 3" xfId="6" xr:uid="{FD1030AF-BB20-4109-A0E7-6046C7FEC7D9}"/>
    <cellStyle name="Normal 3" xfId="5" xr:uid="{F5B10CBF-10E4-4809-BCE9-B07165AA9CB3}"/>
    <cellStyle name="Normal 3 2" xfId="3" xr:uid="{E87F4A7D-E56C-45E9-9FB9-718C6FD4E841}"/>
    <cellStyle name="Normal 6 2" xfId="8" xr:uid="{32D78A35-7BC5-4449-B659-62CE62154EC6}"/>
    <cellStyle name="Porcentagem 2" xfId="10" xr:uid="{F5AED40D-28D2-4856-B8E4-0F1AD96EFA9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694267</xdr:colOff>
      <xdr:row>0</xdr:row>
      <xdr:rowOff>151342</xdr:rowOff>
    </xdr:from>
    <xdr:ext cx="1961092" cy="737658"/>
    <xdr:pic>
      <xdr:nvPicPr>
        <xdr:cNvPr id="2" name="Imagem 4">
          <a:extLst>
            <a:ext uri="{FF2B5EF4-FFF2-40B4-BE49-F238E27FC236}">
              <a16:creationId xmlns:a16="http://schemas.microsoft.com/office/drawing/2014/main" id="{5C32FE22-79EC-488E-B2C3-61C1045B00F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702887" y="151342"/>
          <a:ext cx="1961092" cy="7376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448234</xdr:colOff>
      <xdr:row>1</xdr:row>
      <xdr:rowOff>26894</xdr:rowOff>
    </xdr:from>
    <xdr:ext cx="1961092" cy="737658"/>
    <xdr:pic>
      <xdr:nvPicPr>
        <xdr:cNvPr id="3" name="Imagem 4">
          <a:extLst>
            <a:ext uri="{FF2B5EF4-FFF2-40B4-BE49-F238E27FC236}">
              <a16:creationId xmlns:a16="http://schemas.microsoft.com/office/drawing/2014/main" id="{593964CB-2C99-4D66-96E0-FB936FA420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557246" y="179294"/>
          <a:ext cx="1961092" cy="7376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ndra.NAVELE.000/Desktop/JAN%2019/Prova%20de%20Mat&#233;matic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002717~1\AppData\Local\Temp\Modelo_de_Planilhas_de_Custos_27.10.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oposta"/>
      <sheetName val="Geral VERIFICAÇÃO"/>
      <sheetName val="ferramentas "/>
      <sheetName val="Pl Dimensionamento"/>
      <sheetName val="Adicional Noturno"/>
      <sheetName val="Salario Base"/>
      <sheetName val="Insalubridade E Periculosidade"/>
      <sheetName val="VT"/>
      <sheetName val="VA"/>
      <sheetName val="Súmua 444 TST"/>
      <sheetName val="Uniformes e EPI´s"/>
      <sheetName val="Validação - MO"/>
      <sheetName val="Coord"/>
      <sheetName val="Eng Elet"/>
      <sheetName val="Té Edif"/>
      <sheetName val="Téc Seg"/>
      <sheetName val="Téc em Eletrônica"/>
      <sheetName val="Téc Eletrot"/>
      <sheetName val="Téc Mec"/>
      <sheetName val="Téc Telef"/>
      <sheetName val="Enc"/>
      <sheetName val="Aux Téc "/>
      <sheetName val="Aux Adm"/>
      <sheetName val="Alm"/>
      <sheetName val="Bomb Hid"/>
      <sheetName val="Bomb Gases"/>
      <sheetName val="Marc"/>
      <sheetName val="Ped"/>
      <sheetName val="Pint"/>
      <sheetName val="Serra"/>
      <sheetName val="Estof"/>
      <sheetName val="Serv"/>
      <sheetName val="Elet"/>
      <sheetName val="Enc Dia "/>
      <sheetName val="Enc Not "/>
      <sheetName val="Bomb Hid Dia"/>
      <sheetName val="Bomb Hid Not"/>
      <sheetName val="Bomb Gas Dia"/>
      <sheetName val="Bomb Gas Not"/>
      <sheetName val="Elet Dia"/>
      <sheetName val="Elet Not"/>
      <sheetName val="Serv Dia"/>
      <sheetName val="Serv Not"/>
      <sheetName val="Op Sub Dia"/>
      <sheetName val="Ope Sub Not"/>
      <sheetName val="Geral 2"/>
      <sheetName val="Verva Aquisição Materiais"/>
      <sheetName val="Verba Serviços Corretiva"/>
      <sheetName val="Mat Consumo"/>
      <sheetName val="Plan1"/>
      <sheetName val="P TRAB"/>
    </sheetNames>
    <sheetDataSet>
      <sheetData sheetId="0"/>
      <sheetData sheetId="1"/>
      <sheetData sheetId="2"/>
      <sheetData sheetId="3"/>
      <sheetData sheetId="4"/>
      <sheetData sheetId="5">
        <row r="11">
          <cell r="A11" t="str">
            <v>COORDENADOR DE CONTRATO (ENGENHEIRO CIVIL ou ARQUITETO )</v>
          </cell>
        </row>
      </sheetData>
      <sheetData sheetId="6"/>
      <sheetData sheetId="7"/>
      <sheetData sheetId="8"/>
      <sheetData sheetId="9"/>
      <sheetData sheetId="10"/>
      <sheetData sheetId="11"/>
      <sheetData sheetId="12">
        <row r="19">
          <cell r="K19">
            <v>954</v>
          </cell>
        </row>
      </sheetData>
      <sheetData sheetId="13">
        <row r="28">
          <cell r="H28">
            <v>2575.7999999999997</v>
          </cell>
        </row>
      </sheetData>
      <sheetData sheetId="14"/>
      <sheetData sheetId="15"/>
      <sheetData sheetId="16"/>
      <sheetData sheetId="17">
        <row r="27">
          <cell r="H27">
            <v>693.59099999999989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26">
          <cell r="H26">
            <v>2932.54</v>
          </cell>
        </row>
      </sheetData>
      <sheetData sheetId="35">
        <row r="26">
          <cell r="H26">
            <v>1730.94</v>
          </cell>
        </row>
      </sheetData>
      <sheetData sheetId="36">
        <row r="26">
          <cell r="H26">
            <v>1730.94</v>
          </cell>
        </row>
      </sheetData>
      <sheetData sheetId="37">
        <row r="26">
          <cell r="H26">
            <v>1730.94</v>
          </cell>
        </row>
      </sheetData>
      <sheetData sheetId="38">
        <row r="26">
          <cell r="H26">
            <v>1730.94</v>
          </cell>
        </row>
      </sheetData>
      <sheetData sheetId="39">
        <row r="26">
          <cell r="H26">
            <v>1730.94</v>
          </cell>
        </row>
      </sheetData>
      <sheetData sheetId="40">
        <row r="26">
          <cell r="H26">
            <v>1730.94</v>
          </cell>
        </row>
      </sheetData>
      <sheetData sheetId="41"/>
      <sheetData sheetId="42">
        <row r="26">
          <cell r="H26">
            <v>1174.22</v>
          </cell>
        </row>
      </sheetData>
      <sheetData sheetId="43">
        <row r="26">
          <cell r="H26">
            <v>2311.9699999999998</v>
          </cell>
        </row>
      </sheetData>
      <sheetData sheetId="44">
        <row r="26">
          <cell r="H26">
            <v>2311.9699999999998</v>
          </cell>
        </row>
      </sheetData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ist."/>
      <sheetName val="Parâmetros (não excluir)"/>
      <sheetName val="GESTOR "/>
      <sheetName val="LICITANTE"/>
      <sheetName val="Memorial"/>
      <sheetName val="Resumo"/>
      <sheetName val="P1"/>
      <sheetName val="P2"/>
      <sheetName val="P3"/>
      <sheetName val="P4"/>
      <sheetName val="P5"/>
      <sheetName val="P6"/>
      <sheetName val="P7"/>
      <sheetName val="P8"/>
      <sheetName val="P9"/>
      <sheetName val="P10"/>
      <sheetName val="P11"/>
      <sheetName val="P12"/>
      <sheetName val="P13"/>
      <sheetName val="P14"/>
      <sheetName val="P15"/>
      <sheetName val="P16"/>
      <sheetName val="P17"/>
      <sheetName val="P18"/>
      <sheetName val="P19"/>
      <sheetName val="P20"/>
      <sheetName val="Notas Exp."/>
      <sheetName val="Det. - Mod. 2 e 5"/>
      <sheetName val="PisCofins"/>
      <sheetName val="SIMPLES"/>
      <sheetName val="Subst. Férias"/>
      <sheetName val="Conta Vinc."/>
    </sheetNames>
    <sheetDataSet>
      <sheetData sheetId="0" refreshError="1"/>
      <sheetData sheetId="1" refreshError="1">
        <row r="2">
          <cell r="Y2" t="str">
            <v>SIM</v>
          </cell>
        </row>
        <row r="3">
          <cell r="Y3" t="str">
            <v>NÃO</v>
          </cell>
        </row>
        <row r="8">
          <cell r="Z8" t="str">
            <v>Uniforme 1</v>
          </cell>
        </row>
        <row r="9">
          <cell r="Z9" t="str">
            <v>Uniforme 2</v>
          </cell>
        </row>
        <row r="10">
          <cell r="Z10" t="str">
            <v>Uniforme 3</v>
          </cell>
        </row>
        <row r="11">
          <cell r="Z11" t="str">
            <v>Uniforme 4</v>
          </cell>
        </row>
        <row r="12">
          <cell r="Z12" t="str">
            <v>Uniforme 5</v>
          </cell>
        </row>
        <row r="13">
          <cell r="Z13" t="str">
            <v>Uniforme 6</v>
          </cell>
        </row>
        <row r="20">
          <cell r="Z20" t="str">
            <v>EPI 1</v>
          </cell>
        </row>
        <row r="21">
          <cell r="Z21" t="str">
            <v>EPI 2</v>
          </cell>
        </row>
        <row r="22">
          <cell r="Z22" t="str">
            <v>EPI 3</v>
          </cell>
        </row>
        <row r="23">
          <cell r="Z23" t="str">
            <v>EPI 4</v>
          </cell>
        </row>
        <row r="24">
          <cell r="Z24" t="str">
            <v>EPI 5</v>
          </cell>
        </row>
        <row r="25">
          <cell r="Z25" t="str">
            <v>EPI 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B9754-BE6A-44FE-9ACC-1EBFCD994318}">
  <dimension ref="A1:M64"/>
  <sheetViews>
    <sheetView tabSelected="1" view="pageBreakPreview" topLeftCell="A37" zoomScale="83" zoomScaleNormal="100" zoomScaleSheetLayoutView="83" workbookViewId="0">
      <selection activeCell="F32" sqref="F32"/>
    </sheetView>
  </sheetViews>
  <sheetFormatPr defaultColWidth="11.7109375" defaultRowHeight="14.25" x14ac:dyDescent="0.25"/>
  <cols>
    <col min="1" max="1" width="1" style="1" customWidth="1"/>
    <col min="2" max="2" width="9.5703125" style="2" customWidth="1"/>
    <col min="3" max="3" width="30" style="2" customWidth="1"/>
    <col min="4" max="4" width="35.42578125" style="2" customWidth="1"/>
    <col min="5" max="5" width="19.140625" style="2" customWidth="1"/>
    <col min="6" max="6" width="18" style="2" customWidth="1"/>
    <col min="7" max="7" width="19.28515625" style="2" customWidth="1"/>
    <col min="8" max="8" width="19.42578125" style="2" customWidth="1"/>
    <col min="9" max="9" width="2" style="1" customWidth="1"/>
    <col min="10" max="10" width="4.42578125" style="2" customWidth="1"/>
    <col min="11" max="11" width="23.28515625" style="2" customWidth="1"/>
    <col min="12" max="12" width="14.42578125" style="2" bestFit="1" customWidth="1"/>
    <col min="13" max="256" width="11.7109375" style="2"/>
    <col min="257" max="257" width="3.140625" style="2" customWidth="1"/>
    <col min="258" max="258" width="9.5703125" style="2" customWidth="1"/>
    <col min="259" max="259" width="43.140625" style="2" customWidth="1"/>
    <col min="260" max="260" width="22.5703125" style="2" customWidth="1"/>
    <col min="261" max="261" width="19.28515625" style="2" customWidth="1"/>
    <col min="262" max="262" width="15" style="2" customWidth="1"/>
    <col min="263" max="263" width="19.28515625" style="2" customWidth="1"/>
    <col min="264" max="264" width="19.42578125" style="2" customWidth="1"/>
    <col min="265" max="265" width="3.140625" style="2" customWidth="1"/>
    <col min="266" max="266" width="4.42578125" style="2" customWidth="1"/>
    <col min="267" max="267" width="18.7109375" style="2" customWidth="1"/>
    <col min="268" max="268" width="14.42578125" style="2" bestFit="1" customWidth="1"/>
    <col min="269" max="512" width="11.7109375" style="2"/>
    <col min="513" max="513" width="3.140625" style="2" customWidth="1"/>
    <col min="514" max="514" width="9.5703125" style="2" customWidth="1"/>
    <col min="515" max="515" width="43.140625" style="2" customWidth="1"/>
    <col min="516" max="516" width="22.5703125" style="2" customWidth="1"/>
    <col min="517" max="517" width="19.28515625" style="2" customWidth="1"/>
    <col min="518" max="518" width="15" style="2" customWidth="1"/>
    <col min="519" max="519" width="19.28515625" style="2" customWidth="1"/>
    <col min="520" max="520" width="19.42578125" style="2" customWidth="1"/>
    <col min="521" max="521" width="3.140625" style="2" customWidth="1"/>
    <col min="522" max="522" width="4.42578125" style="2" customWidth="1"/>
    <col min="523" max="523" width="18.7109375" style="2" customWidth="1"/>
    <col min="524" max="524" width="14.42578125" style="2" bestFit="1" customWidth="1"/>
    <col min="525" max="768" width="11.7109375" style="2"/>
    <col min="769" max="769" width="3.140625" style="2" customWidth="1"/>
    <col min="770" max="770" width="9.5703125" style="2" customWidth="1"/>
    <col min="771" max="771" width="43.140625" style="2" customWidth="1"/>
    <col min="772" max="772" width="22.5703125" style="2" customWidth="1"/>
    <col min="773" max="773" width="19.28515625" style="2" customWidth="1"/>
    <col min="774" max="774" width="15" style="2" customWidth="1"/>
    <col min="775" max="775" width="19.28515625" style="2" customWidth="1"/>
    <col min="776" max="776" width="19.42578125" style="2" customWidth="1"/>
    <col min="777" max="777" width="3.140625" style="2" customWidth="1"/>
    <col min="778" max="778" width="4.42578125" style="2" customWidth="1"/>
    <col min="779" max="779" width="18.7109375" style="2" customWidth="1"/>
    <col min="780" max="780" width="14.42578125" style="2" bestFit="1" customWidth="1"/>
    <col min="781" max="1024" width="11.7109375" style="2"/>
    <col min="1025" max="1025" width="3.140625" style="2" customWidth="1"/>
    <col min="1026" max="1026" width="9.5703125" style="2" customWidth="1"/>
    <col min="1027" max="1027" width="43.140625" style="2" customWidth="1"/>
    <col min="1028" max="1028" width="22.5703125" style="2" customWidth="1"/>
    <col min="1029" max="1029" width="19.28515625" style="2" customWidth="1"/>
    <col min="1030" max="1030" width="15" style="2" customWidth="1"/>
    <col min="1031" max="1031" width="19.28515625" style="2" customWidth="1"/>
    <col min="1032" max="1032" width="19.42578125" style="2" customWidth="1"/>
    <col min="1033" max="1033" width="3.140625" style="2" customWidth="1"/>
    <col min="1034" max="1034" width="4.42578125" style="2" customWidth="1"/>
    <col min="1035" max="1035" width="18.7109375" style="2" customWidth="1"/>
    <col min="1036" max="1036" width="14.42578125" style="2" bestFit="1" customWidth="1"/>
    <col min="1037" max="1280" width="11.7109375" style="2"/>
    <col min="1281" max="1281" width="3.140625" style="2" customWidth="1"/>
    <col min="1282" max="1282" width="9.5703125" style="2" customWidth="1"/>
    <col min="1283" max="1283" width="43.140625" style="2" customWidth="1"/>
    <col min="1284" max="1284" width="22.5703125" style="2" customWidth="1"/>
    <col min="1285" max="1285" width="19.28515625" style="2" customWidth="1"/>
    <col min="1286" max="1286" width="15" style="2" customWidth="1"/>
    <col min="1287" max="1287" width="19.28515625" style="2" customWidth="1"/>
    <col min="1288" max="1288" width="19.42578125" style="2" customWidth="1"/>
    <col min="1289" max="1289" width="3.140625" style="2" customWidth="1"/>
    <col min="1290" max="1290" width="4.42578125" style="2" customWidth="1"/>
    <col min="1291" max="1291" width="18.7109375" style="2" customWidth="1"/>
    <col min="1292" max="1292" width="14.42578125" style="2" bestFit="1" customWidth="1"/>
    <col min="1293" max="1536" width="11.7109375" style="2"/>
    <col min="1537" max="1537" width="3.140625" style="2" customWidth="1"/>
    <col min="1538" max="1538" width="9.5703125" style="2" customWidth="1"/>
    <col min="1539" max="1539" width="43.140625" style="2" customWidth="1"/>
    <col min="1540" max="1540" width="22.5703125" style="2" customWidth="1"/>
    <col min="1541" max="1541" width="19.28515625" style="2" customWidth="1"/>
    <col min="1542" max="1542" width="15" style="2" customWidth="1"/>
    <col min="1543" max="1543" width="19.28515625" style="2" customWidth="1"/>
    <col min="1544" max="1544" width="19.42578125" style="2" customWidth="1"/>
    <col min="1545" max="1545" width="3.140625" style="2" customWidth="1"/>
    <col min="1546" max="1546" width="4.42578125" style="2" customWidth="1"/>
    <col min="1547" max="1547" width="18.7109375" style="2" customWidth="1"/>
    <col min="1548" max="1548" width="14.42578125" style="2" bestFit="1" customWidth="1"/>
    <col min="1549" max="1792" width="11.7109375" style="2"/>
    <col min="1793" max="1793" width="3.140625" style="2" customWidth="1"/>
    <col min="1794" max="1794" width="9.5703125" style="2" customWidth="1"/>
    <col min="1795" max="1795" width="43.140625" style="2" customWidth="1"/>
    <col min="1796" max="1796" width="22.5703125" style="2" customWidth="1"/>
    <col min="1797" max="1797" width="19.28515625" style="2" customWidth="1"/>
    <col min="1798" max="1798" width="15" style="2" customWidth="1"/>
    <col min="1799" max="1799" width="19.28515625" style="2" customWidth="1"/>
    <col min="1800" max="1800" width="19.42578125" style="2" customWidth="1"/>
    <col min="1801" max="1801" width="3.140625" style="2" customWidth="1"/>
    <col min="1802" max="1802" width="4.42578125" style="2" customWidth="1"/>
    <col min="1803" max="1803" width="18.7109375" style="2" customWidth="1"/>
    <col min="1804" max="1804" width="14.42578125" style="2" bestFit="1" customWidth="1"/>
    <col min="1805" max="2048" width="11.7109375" style="2"/>
    <col min="2049" max="2049" width="3.140625" style="2" customWidth="1"/>
    <col min="2050" max="2050" width="9.5703125" style="2" customWidth="1"/>
    <col min="2051" max="2051" width="43.140625" style="2" customWidth="1"/>
    <col min="2052" max="2052" width="22.5703125" style="2" customWidth="1"/>
    <col min="2053" max="2053" width="19.28515625" style="2" customWidth="1"/>
    <col min="2054" max="2054" width="15" style="2" customWidth="1"/>
    <col min="2055" max="2055" width="19.28515625" style="2" customWidth="1"/>
    <col min="2056" max="2056" width="19.42578125" style="2" customWidth="1"/>
    <col min="2057" max="2057" width="3.140625" style="2" customWidth="1"/>
    <col min="2058" max="2058" width="4.42578125" style="2" customWidth="1"/>
    <col min="2059" max="2059" width="18.7109375" style="2" customWidth="1"/>
    <col min="2060" max="2060" width="14.42578125" style="2" bestFit="1" customWidth="1"/>
    <col min="2061" max="2304" width="11.7109375" style="2"/>
    <col min="2305" max="2305" width="3.140625" style="2" customWidth="1"/>
    <col min="2306" max="2306" width="9.5703125" style="2" customWidth="1"/>
    <col min="2307" max="2307" width="43.140625" style="2" customWidth="1"/>
    <col min="2308" max="2308" width="22.5703125" style="2" customWidth="1"/>
    <col min="2309" max="2309" width="19.28515625" style="2" customWidth="1"/>
    <col min="2310" max="2310" width="15" style="2" customWidth="1"/>
    <col min="2311" max="2311" width="19.28515625" style="2" customWidth="1"/>
    <col min="2312" max="2312" width="19.42578125" style="2" customWidth="1"/>
    <col min="2313" max="2313" width="3.140625" style="2" customWidth="1"/>
    <col min="2314" max="2314" width="4.42578125" style="2" customWidth="1"/>
    <col min="2315" max="2315" width="18.7109375" style="2" customWidth="1"/>
    <col min="2316" max="2316" width="14.42578125" style="2" bestFit="1" customWidth="1"/>
    <col min="2317" max="2560" width="11.7109375" style="2"/>
    <col min="2561" max="2561" width="3.140625" style="2" customWidth="1"/>
    <col min="2562" max="2562" width="9.5703125" style="2" customWidth="1"/>
    <col min="2563" max="2563" width="43.140625" style="2" customWidth="1"/>
    <col min="2564" max="2564" width="22.5703125" style="2" customWidth="1"/>
    <col min="2565" max="2565" width="19.28515625" style="2" customWidth="1"/>
    <col min="2566" max="2566" width="15" style="2" customWidth="1"/>
    <col min="2567" max="2567" width="19.28515625" style="2" customWidth="1"/>
    <col min="2568" max="2568" width="19.42578125" style="2" customWidth="1"/>
    <col min="2569" max="2569" width="3.140625" style="2" customWidth="1"/>
    <col min="2570" max="2570" width="4.42578125" style="2" customWidth="1"/>
    <col min="2571" max="2571" width="18.7109375" style="2" customWidth="1"/>
    <col min="2572" max="2572" width="14.42578125" style="2" bestFit="1" customWidth="1"/>
    <col min="2573" max="2816" width="11.7109375" style="2"/>
    <col min="2817" max="2817" width="3.140625" style="2" customWidth="1"/>
    <col min="2818" max="2818" width="9.5703125" style="2" customWidth="1"/>
    <col min="2819" max="2819" width="43.140625" style="2" customWidth="1"/>
    <col min="2820" max="2820" width="22.5703125" style="2" customWidth="1"/>
    <col min="2821" max="2821" width="19.28515625" style="2" customWidth="1"/>
    <col min="2822" max="2822" width="15" style="2" customWidth="1"/>
    <col min="2823" max="2823" width="19.28515625" style="2" customWidth="1"/>
    <col min="2824" max="2824" width="19.42578125" style="2" customWidth="1"/>
    <col min="2825" max="2825" width="3.140625" style="2" customWidth="1"/>
    <col min="2826" max="2826" width="4.42578125" style="2" customWidth="1"/>
    <col min="2827" max="2827" width="18.7109375" style="2" customWidth="1"/>
    <col min="2828" max="2828" width="14.42578125" style="2" bestFit="1" customWidth="1"/>
    <col min="2829" max="3072" width="11.7109375" style="2"/>
    <col min="3073" max="3073" width="3.140625" style="2" customWidth="1"/>
    <col min="3074" max="3074" width="9.5703125" style="2" customWidth="1"/>
    <col min="3075" max="3075" width="43.140625" style="2" customWidth="1"/>
    <col min="3076" max="3076" width="22.5703125" style="2" customWidth="1"/>
    <col min="3077" max="3077" width="19.28515625" style="2" customWidth="1"/>
    <col min="3078" max="3078" width="15" style="2" customWidth="1"/>
    <col min="3079" max="3079" width="19.28515625" style="2" customWidth="1"/>
    <col min="3080" max="3080" width="19.42578125" style="2" customWidth="1"/>
    <col min="3081" max="3081" width="3.140625" style="2" customWidth="1"/>
    <col min="3082" max="3082" width="4.42578125" style="2" customWidth="1"/>
    <col min="3083" max="3083" width="18.7109375" style="2" customWidth="1"/>
    <col min="3084" max="3084" width="14.42578125" style="2" bestFit="1" customWidth="1"/>
    <col min="3085" max="3328" width="11.7109375" style="2"/>
    <col min="3329" max="3329" width="3.140625" style="2" customWidth="1"/>
    <col min="3330" max="3330" width="9.5703125" style="2" customWidth="1"/>
    <col min="3331" max="3331" width="43.140625" style="2" customWidth="1"/>
    <col min="3332" max="3332" width="22.5703125" style="2" customWidth="1"/>
    <col min="3333" max="3333" width="19.28515625" style="2" customWidth="1"/>
    <col min="3334" max="3334" width="15" style="2" customWidth="1"/>
    <col min="3335" max="3335" width="19.28515625" style="2" customWidth="1"/>
    <col min="3336" max="3336" width="19.42578125" style="2" customWidth="1"/>
    <col min="3337" max="3337" width="3.140625" style="2" customWidth="1"/>
    <col min="3338" max="3338" width="4.42578125" style="2" customWidth="1"/>
    <col min="3339" max="3339" width="18.7109375" style="2" customWidth="1"/>
    <col min="3340" max="3340" width="14.42578125" style="2" bestFit="1" customWidth="1"/>
    <col min="3341" max="3584" width="11.7109375" style="2"/>
    <col min="3585" max="3585" width="3.140625" style="2" customWidth="1"/>
    <col min="3586" max="3586" width="9.5703125" style="2" customWidth="1"/>
    <col min="3587" max="3587" width="43.140625" style="2" customWidth="1"/>
    <col min="3588" max="3588" width="22.5703125" style="2" customWidth="1"/>
    <col min="3589" max="3589" width="19.28515625" style="2" customWidth="1"/>
    <col min="3590" max="3590" width="15" style="2" customWidth="1"/>
    <col min="3591" max="3591" width="19.28515625" style="2" customWidth="1"/>
    <col min="3592" max="3592" width="19.42578125" style="2" customWidth="1"/>
    <col min="3593" max="3593" width="3.140625" style="2" customWidth="1"/>
    <col min="3594" max="3594" width="4.42578125" style="2" customWidth="1"/>
    <col min="3595" max="3595" width="18.7109375" style="2" customWidth="1"/>
    <col min="3596" max="3596" width="14.42578125" style="2" bestFit="1" customWidth="1"/>
    <col min="3597" max="3840" width="11.7109375" style="2"/>
    <col min="3841" max="3841" width="3.140625" style="2" customWidth="1"/>
    <col min="3842" max="3842" width="9.5703125" style="2" customWidth="1"/>
    <col min="3843" max="3843" width="43.140625" style="2" customWidth="1"/>
    <col min="3844" max="3844" width="22.5703125" style="2" customWidth="1"/>
    <col min="3845" max="3845" width="19.28515625" style="2" customWidth="1"/>
    <col min="3846" max="3846" width="15" style="2" customWidth="1"/>
    <col min="3847" max="3847" width="19.28515625" style="2" customWidth="1"/>
    <col min="3848" max="3848" width="19.42578125" style="2" customWidth="1"/>
    <col min="3849" max="3849" width="3.140625" style="2" customWidth="1"/>
    <col min="3850" max="3850" width="4.42578125" style="2" customWidth="1"/>
    <col min="3851" max="3851" width="18.7109375" style="2" customWidth="1"/>
    <col min="3852" max="3852" width="14.42578125" style="2" bestFit="1" customWidth="1"/>
    <col min="3853" max="4096" width="11.7109375" style="2"/>
    <col min="4097" max="4097" width="3.140625" style="2" customWidth="1"/>
    <col min="4098" max="4098" width="9.5703125" style="2" customWidth="1"/>
    <col min="4099" max="4099" width="43.140625" style="2" customWidth="1"/>
    <col min="4100" max="4100" width="22.5703125" style="2" customWidth="1"/>
    <col min="4101" max="4101" width="19.28515625" style="2" customWidth="1"/>
    <col min="4102" max="4102" width="15" style="2" customWidth="1"/>
    <col min="4103" max="4103" width="19.28515625" style="2" customWidth="1"/>
    <col min="4104" max="4104" width="19.42578125" style="2" customWidth="1"/>
    <col min="4105" max="4105" width="3.140625" style="2" customWidth="1"/>
    <col min="4106" max="4106" width="4.42578125" style="2" customWidth="1"/>
    <col min="4107" max="4107" width="18.7109375" style="2" customWidth="1"/>
    <col min="4108" max="4108" width="14.42578125" style="2" bestFit="1" customWidth="1"/>
    <col min="4109" max="4352" width="11.7109375" style="2"/>
    <col min="4353" max="4353" width="3.140625" style="2" customWidth="1"/>
    <col min="4354" max="4354" width="9.5703125" style="2" customWidth="1"/>
    <col min="4355" max="4355" width="43.140625" style="2" customWidth="1"/>
    <col min="4356" max="4356" width="22.5703125" style="2" customWidth="1"/>
    <col min="4357" max="4357" width="19.28515625" style="2" customWidth="1"/>
    <col min="4358" max="4358" width="15" style="2" customWidth="1"/>
    <col min="4359" max="4359" width="19.28515625" style="2" customWidth="1"/>
    <col min="4360" max="4360" width="19.42578125" style="2" customWidth="1"/>
    <col min="4361" max="4361" width="3.140625" style="2" customWidth="1"/>
    <col min="4362" max="4362" width="4.42578125" style="2" customWidth="1"/>
    <col min="4363" max="4363" width="18.7109375" style="2" customWidth="1"/>
    <col min="4364" max="4364" width="14.42578125" style="2" bestFit="1" customWidth="1"/>
    <col min="4365" max="4608" width="11.7109375" style="2"/>
    <col min="4609" max="4609" width="3.140625" style="2" customWidth="1"/>
    <col min="4610" max="4610" width="9.5703125" style="2" customWidth="1"/>
    <col min="4611" max="4611" width="43.140625" style="2" customWidth="1"/>
    <col min="4612" max="4612" width="22.5703125" style="2" customWidth="1"/>
    <col min="4613" max="4613" width="19.28515625" style="2" customWidth="1"/>
    <col min="4614" max="4614" width="15" style="2" customWidth="1"/>
    <col min="4615" max="4615" width="19.28515625" style="2" customWidth="1"/>
    <col min="4616" max="4616" width="19.42578125" style="2" customWidth="1"/>
    <col min="4617" max="4617" width="3.140625" style="2" customWidth="1"/>
    <col min="4618" max="4618" width="4.42578125" style="2" customWidth="1"/>
    <col min="4619" max="4619" width="18.7109375" style="2" customWidth="1"/>
    <col min="4620" max="4620" width="14.42578125" style="2" bestFit="1" customWidth="1"/>
    <col min="4621" max="4864" width="11.7109375" style="2"/>
    <col min="4865" max="4865" width="3.140625" style="2" customWidth="1"/>
    <col min="4866" max="4866" width="9.5703125" style="2" customWidth="1"/>
    <col min="4867" max="4867" width="43.140625" style="2" customWidth="1"/>
    <col min="4868" max="4868" width="22.5703125" style="2" customWidth="1"/>
    <col min="4869" max="4869" width="19.28515625" style="2" customWidth="1"/>
    <col min="4870" max="4870" width="15" style="2" customWidth="1"/>
    <col min="4871" max="4871" width="19.28515625" style="2" customWidth="1"/>
    <col min="4872" max="4872" width="19.42578125" style="2" customWidth="1"/>
    <col min="4873" max="4873" width="3.140625" style="2" customWidth="1"/>
    <col min="4874" max="4874" width="4.42578125" style="2" customWidth="1"/>
    <col min="4875" max="4875" width="18.7109375" style="2" customWidth="1"/>
    <col min="4876" max="4876" width="14.42578125" style="2" bestFit="1" customWidth="1"/>
    <col min="4877" max="5120" width="11.7109375" style="2"/>
    <col min="5121" max="5121" width="3.140625" style="2" customWidth="1"/>
    <col min="5122" max="5122" width="9.5703125" style="2" customWidth="1"/>
    <col min="5123" max="5123" width="43.140625" style="2" customWidth="1"/>
    <col min="5124" max="5124" width="22.5703125" style="2" customWidth="1"/>
    <col min="5125" max="5125" width="19.28515625" style="2" customWidth="1"/>
    <col min="5126" max="5126" width="15" style="2" customWidth="1"/>
    <col min="5127" max="5127" width="19.28515625" style="2" customWidth="1"/>
    <col min="5128" max="5128" width="19.42578125" style="2" customWidth="1"/>
    <col min="5129" max="5129" width="3.140625" style="2" customWidth="1"/>
    <col min="5130" max="5130" width="4.42578125" style="2" customWidth="1"/>
    <col min="5131" max="5131" width="18.7109375" style="2" customWidth="1"/>
    <col min="5132" max="5132" width="14.42578125" style="2" bestFit="1" customWidth="1"/>
    <col min="5133" max="5376" width="11.7109375" style="2"/>
    <col min="5377" max="5377" width="3.140625" style="2" customWidth="1"/>
    <col min="5378" max="5378" width="9.5703125" style="2" customWidth="1"/>
    <col min="5379" max="5379" width="43.140625" style="2" customWidth="1"/>
    <col min="5380" max="5380" width="22.5703125" style="2" customWidth="1"/>
    <col min="5381" max="5381" width="19.28515625" style="2" customWidth="1"/>
    <col min="5382" max="5382" width="15" style="2" customWidth="1"/>
    <col min="5383" max="5383" width="19.28515625" style="2" customWidth="1"/>
    <col min="5384" max="5384" width="19.42578125" style="2" customWidth="1"/>
    <col min="5385" max="5385" width="3.140625" style="2" customWidth="1"/>
    <col min="5386" max="5386" width="4.42578125" style="2" customWidth="1"/>
    <col min="5387" max="5387" width="18.7109375" style="2" customWidth="1"/>
    <col min="5388" max="5388" width="14.42578125" style="2" bestFit="1" customWidth="1"/>
    <col min="5389" max="5632" width="11.7109375" style="2"/>
    <col min="5633" max="5633" width="3.140625" style="2" customWidth="1"/>
    <col min="5634" max="5634" width="9.5703125" style="2" customWidth="1"/>
    <col min="5635" max="5635" width="43.140625" style="2" customWidth="1"/>
    <col min="5636" max="5636" width="22.5703125" style="2" customWidth="1"/>
    <col min="5637" max="5637" width="19.28515625" style="2" customWidth="1"/>
    <col min="5638" max="5638" width="15" style="2" customWidth="1"/>
    <col min="5639" max="5639" width="19.28515625" style="2" customWidth="1"/>
    <col min="5640" max="5640" width="19.42578125" style="2" customWidth="1"/>
    <col min="5641" max="5641" width="3.140625" style="2" customWidth="1"/>
    <col min="5642" max="5642" width="4.42578125" style="2" customWidth="1"/>
    <col min="5643" max="5643" width="18.7109375" style="2" customWidth="1"/>
    <col min="5644" max="5644" width="14.42578125" style="2" bestFit="1" customWidth="1"/>
    <col min="5645" max="5888" width="11.7109375" style="2"/>
    <col min="5889" max="5889" width="3.140625" style="2" customWidth="1"/>
    <col min="5890" max="5890" width="9.5703125" style="2" customWidth="1"/>
    <col min="5891" max="5891" width="43.140625" style="2" customWidth="1"/>
    <col min="5892" max="5892" width="22.5703125" style="2" customWidth="1"/>
    <col min="5893" max="5893" width="19.28515625" style="2" customWidth="1"/>
    <col min="5894" max="5894" width="15" style="2" customWidth="1"/>
    <col min="5895" max="5895" width="19.28515625" style="2" customWidth="1"/>
    <col min="5896" max="5896" width="19.42578125" style="2" customWidth="1"/>
    <col min="5897" max="5897" width="3.140625" style="2" customWidth="1"/>
    <col min="5898" max="5898" width="4.42578125" style="2" customWidth="1"/>
    <col min="5899" max="5899" width="18.7109375" style="2" customWidth="1"/>
    <col min="5900" max="5900" width="14.42578125" style="2" bestFit="1" customWidth="1"/>
    <col min="5901" max="6144" width="11.7109375" style="2"/>
    <col min="6145" max="6145" width="3.140625" style="2" customWidth="1"/>
    <col min="6146" max="6146" width="9.5703125" style="2" customWidth="1"/>
    <col min="6147" max="6147" width="43.140625" style="2" customWidth="1"/>
    <col min="6148" max="6148" width="22.5703125" style="2" customWidth="1"/>
    <col min="6149" max="6149" width="19.28515625" style="2" customWidth="1"/>
    <col min="6150" max="6150" width="15" style="2" customWidth="1"/>
    <col min="6151" max="6151" width="19.28515625" style="2" customWidth="1"/>
    <col min="6152" max="6152" width="19.42578125" style="2" customWidth="1"/>
    <col min="6153" max="6153" width="3.140625" style="2" customWidth="1"/>
    <col min="6154" max="6154" width="4.42578125" style="2" customWidth="1"/>
    <col min="6155" max="6155" width="18.7109375" style="2" customWidth="1"/>
    <col min="6156" max="6156" width="14.42578125" style="2" bestFit="1" customWidth="1"/>
    <col min="6157" max="6400" width="11.7109375" style="2"/>
    <col min="6401" max="6401" width="3.140625" style="2" customWidth="1"/>
    <col min="6402" max="6402" width="9.5703125" style="2" customWidth="1"/>
    <col min="6403" max="6403" width="43.140625" style="2" customWidth="1"/>
    <col min="6404" max="6404" width="22.5703125" style="2" customWidth="1"/>
    <col min="6405" max="6405" width="19.28515625" style="2" customWidth="1"/>
    <col min="6406" max="6406" width="15" style="2" customWidth="1"/>
    <col min="6407" max="6407" width="19.28515625" style="2" customWidth="1"/>
    <col min="6408" max="6408" width="19.42578125" style="2" customWidth="1"/>
    <col min="6409" max="6409" width="3.140625" style="2" customWidth="1"/>
    <col min="6410" max="6410" width="4.42578125" style="2" customWidth="1"/>
    <col min="6411" max="6411" width="18.7109375" style="2" customWidth="1"/>
    <col min="6412" max="6412" width="14.42578125" style="2" bestFit="1" customWidth="1"/>
    <col min="6413" max="6656" width="11.7109375" style="2"/>
    <col min="6657" max="6657" width="3.140625" style="2" customWidth="1"/>
    <col min="6658" max="6658" width="9.5703125" style="2" customWidth="1"/>
    <col min="6659" max="6659" width="43.140625" style="2" customWidth="1"/>
    <col min="6660" max="6660" width="22.5703125" style="2" customWidth="1"/>
    <col min="6661" max="6661" width="19.28515625" style="2" customWidth="1"/>
    <col min="6662" max="6662" width="15" style="2" customWidth="1"/>
    <col min="6663" max="6663" width="19.28515625" style="2" customWidth="1"/>
    <col min="6664" max="6664" width="19.42578125" style="2" customWidth="1"/>
    <col min="6665" max="6665" width="3.140625" style="2" customWidth="1"/>
    <col min="6666" max="6666" width="4.42578125" style="2" customWidth="1"/>
    <col min="6667" max="6667" width="18.7109375" style="2" customWidth="1"/>
    <col min="6668" max="6668" width="14.42578125" style="2" bestFit="1" customWidth="1"/>
    <col min="6669" max="6912" width="11.7109375" style="2"/>
    <col min="6913" max="6913" width="3.140625" style="2" customWidth="1"/>
    <col min="6914" max="6914" width="9.5703125" style="2" customWidth="1"/>
    <col min="6915" max="6915" width="43.140625" style="2" customWidth="1"/>
    <col min="6916" max="6916" width="22.5703125" style="2" customWidth="1"/>
    <col min="6917" max="6917" width="19.28515625" style="2" customWidth="1"/>
    <col min="6918" max="6918" width="15" style="2" customWidth="1"/>
    <col min="6919" max="6919" width="19.28515625" style="2" customWidth="1"/>
    <col min="6920" max="6920" width="19.42578125" style="2" customWidth="1"/>
    <col min="6921" max="6921" width="3.140625" style="2" customWidth="1"/>
    <col min="6922" max="6922" width="4.42578125" style="2" customWidth="1"/>
    <col min="6923" max="6923" width="18.7109375" style="2" customWidth="1"/>
    <col min="6924" max="6924" width="14.42578125" style="2" bestFit="1" customWidth="1"/>
    <col min="6925" max="7168" width="11.7109375" style="2"/>
    <col min="7169" max="7169" width="3.140625" style="2" customWidth="1"/>
    <col min="7170" max="7170" width="9.5703125" style="2" customWidth="1"/>
    <col min="7171" max="7171" width="43.140625" style="2" customWidth="1"/>
    <col min="7172" max="7172" width="22.5703125" style="2" customWidth="1"/>
    <col min="7173" max="7173" width="19.28515625" style="2" customWidth="1"/>
    <col min="7174" max="7174" width="15" style="2" customWidth="1"/>
    <col min="7175" max="7175" width="19.28515625" style="2" customWidth="1"/>
    <col min="7176" max="7176" width="19.42578125" style="2" customWidth="1"/>
    <col min="7177" max="7177" width="3.140625" style="2" customWidth="1"/>
    <col min="7178" max="7178" width="4.42578125" style="2" customWidth="1"/>
    <col min="7179" max="7179" width="18.7109375" style="2" customWidth="1"/>
    <col min="7180" max="7180" width="14.42578125" style="2" bestFit="1" customWidth="1"/>
    <col min="7181" max="7424" width="11.7109375" style="2"/>
    <col min="7425" max="7425" width="3.140625" style="2" customWidth="1"/>
    <col min="7426" max="7426" width="9.5703125" style="2" customWidth="1"/>
    <col min="7427" max="7427" width="43.140625" style="2" customWidth="1"/>
    <col min="7428" max="7428" width="22.5703125" style="2" customWidth="1"/>
    <col min="7429" max="7429" width="19.28515625" style="2" customWidth="1"/>
    <col min="7430" max="7430" width="15" style="2" customWidth="1"/>
    <col min="7431" max="7431" width="19.28515625" style="2" customWidth="1"/>
    <col min="7432" max="7432" width="19.42578125" style="2" customWidth="1"/>
    <col min="7433" max="7433" width="3.140625" style="2" customWidth="1"/>
    <col min="7434" max="7434" width="4.42578125" style="2" customWidth="1"/>
    <col min="7435" max="7435" width="18.7109375" style="2" customWidth="1"/>
    <col min="7436" max="7436" width="14.42578125" style="2" bestFit="1" customWidth="1"/>
    <col min="7437" max="7680" width="11.7109375" style="2"/>
    <col min="7681" max="7681" width="3.140625" style="2" customWidth="1"/>
    <col min="7682" max="7682" width="9.5703125" style="2" customWidth="1"/>
    <col min="7683" max="7683" width="43.140625" style="2" customWidth="1"/>
    <col min="7684" max="7684" width="22.5703125" style="2" customWidth="1"/>
    <col min="7685" max="7685" width="19.28515625" style="2" customWidth="1"/>
    <col min="7686" max="7686" width="15" style="2" customWidth="1"/>
    <col min="7687" max="7687" width="19.28515625" style="2" customWidth="1"/>
    <col min="7688" max="7688" width="19.42578125" style="2" customWidth="1"/>
    <col min="7689" max="7689" width="3.140625" style="2" customWidth="1"/>
    <col min="7690" max="7690" width="4.42578125" style="2" customWidth="1"/>
    <col min="7691" max="7691" width="18.7109375" style="2" customWidth="1"/>
    <col min="7692" max="7692" width="14.42578125" style="2" bestFit="1" customWidth="1"/>
    <col min="7693" max="7936" width="11.7109375" style="2"/>
    <col min="7937" max="7937" width="3.140625" style="2" customWidth="1"/>
    <col min="7938" max="7938" width="9.5703125" style="2" customWidth="1"/>
    <col min="7939" max="7939" width="43.140625" style="2" customWidth="1"/>
    <col min="7940" max="7940" width="22.5703125" style="2" customWidth="1"/>
    <col min="7941" max="7941" width="19.28515625" style="2" customWidth="1"/>
    <col min="7942" max="7942" width="15" style="2" customWidth="1"/>
    <col min="7943" max="7943" width="19.28515625" style="2" customWidth="1"/>
    <col min="7944" max="7944" width="19.42578125" style="2" customWidth="1"/>
    <col min="7945" max="7945" width="3.140625" style="2" customWidth="1"/>
    <col min="7946" max="7946" width="4.42578125" style="2" customWidth="1"/>
    <col min="7947" max="7947" width="18.7109375" style="2" customWidth="1"/>
    <col min="7948" max="7948" width="14.42578125" style="2" bestFit="1" customWidth="1"/>
    <col min="7949" max="8192" width="11.7109375" style="2"/>
    <col min="8193" max="8193" width="3.140625" style="2" customWidth="1"/>
    <col min="8194" max="8194" width="9.5703125" style="2" customWidth="1"/>
    <col min="8195" max="8195" width="43.140625" style="2" customWidth="1"/>
    <col min="8196" max="8196" width="22.5703125" style="2" customWidth="1"/>
    <col min="8197" max="8197" width="19.28515625" style="2" customWidth="1"/>
    <col min="8198" max="8198" width="15" style="2" customWidth="1"/>
    <col min="8199" max="8199" width="19.28515625" style="2" customWidth="1"/>
    <col min="8200" max="8200" width="19.42578125" style="2" customWidth="1"/>
    <col min="8201" max="8201" width="3.140625" style="2" customWidth="1"/>
    <col min="8202" max="8202" width="4.42578125" style="2" customWidth="1"/>
    <col min="8203" max="8203" width="18.7109375" style="2" customWidth="1"/>
    <col min="8204" max="8204" width="14.42578125" style="2" bestFit="1" customWidth="1"/>
    <col min="8205" max="8448" width="11.7109375" style="2"/>
    <col min="8449" max="8449" width="3.140625" style="2" customWidth="1"/>
    <col min="8450" max="8450" width="9.5703125" style="2" customWidth="1"/>
    <col min="8451" max="8451" width="43.140625" style="2" customWidth="1"/>
    <col min="8452" max="8452" width="22.5703125" style="2" customWidth="1"/>
    <col min="8453" max="8453" width="19.28515625" style="2" customWidth="1"/>
    <col min="8454" max="8454" width="15" style="2" customWidth="1"/>
    <col min="8455" max="8455" width="19.28515625" style="2" customWidth="1"/>
    <col min="8456" max="8456" width="19.42578125" style="2" customWidth="1"/>
    <col min="8457" max="8457" width="3.140625" style="2" customWidth="1"/>
    <col min="8458" max="8458" width="4.42578125" style="2" customWidth="1"/>
    <col min="8459" max="8459" width="18.7109375" style="2" customWidth="1"/>
    <col min="8460" max="8460" width="14.42578125" style="2" bestFit="1" customWidth="1"/>
    <col min="8461" max="8704" width="11.7109375" style="2"/>
    <col min="8705" max="8705" width="3.140625" style="2" customWidth="1"/>
    <col min="8706" max="8706" width="9.5703125" style="2" customWidth="1"/>
    <col min="8707" max="8707" width="43.140625" style="2" customWidth="1"/>
    <col min="8708" max="8708" width="22.5703125" style="2" customWidth="1"/>
    <col min="8709" max="8709" width="19.28515625" style="2" customWidth="1"/>
    <col min="8710" max="8710" width="15" style="2" customWidth="1"/>
    <col min="8711" max="8711" width="19.28515625" style="2" customWidth="1"/>
    <col min="8712" max="8712" width="19.42578125" style="2" customWidth="1"/>
    <col min="8713" max="8713" width="3.140625" style="2" customWidth="1"/>
    <col min="8714" max="8714" width="4.42578125" style="2" customWidth="1"/>
    <col min="8715" max="8715" width="18.7109375" style="2" customWidth="1"/>
    <col min="8716" max="8716" width="14.42578125" style="2" bestFit="1" customWidth="1"/>
    <col min="8717" max="8960" width="11.7109375" style="2"/>
    <col min="8961" max="8961" width="3.140625" style="2" customWidth="1"/>
    <col min="8962" max="8962" width="9.5703125" style="2" customWidth="1"/>
    <col min="8963" max="8963" width="43.140625" style="2" customWidth="1"/>
    <col min="8964" max="8964" width="22.5703125" style="2" customWidth="1"/>
    <col min="8965" max="8965" width="19.28515625" style="2" customWidth="1"/>
    <col min="8966" max="8966" width="15" style="2" customWidth="1"/>
    <col min="8967" max="8967" width="19.28515625" style="2" customWidth="1"/>
    <col min="8968" max="8968" width="19.42578125" style="2" customWidth="1"/>
    <col min="8969" max="8969" width="3.140625" style="2" customWidth="1"/>
    <col min="8970" max="8970" width="4.42578125" style="2" customWidth="1"/>
    <col min="8971" max="8971" width="18.7109375" style="2" customWidth="1"/>
    <col min="8972" max="8972" width="14.42578125" style="2" bestFit="1" customWidth="1"/>
    <col min="8973" max="9216" width="11.7109375" style="2"/>
    <col min="9217" max="9217" width="3.140625" style="2" customWidth="1"/>
    <col min="9218" max="9218" width="9.5703125" style="2" customWidth="1"/>
    <col min="9219" max="9219" width="43.140625" style="2" customWidth="1"/>
    <col min="9220" max="9220" width="22.5703125" style="2" customWidth="1"/>
    <col min="9221" max="9221" width="19.28515625" style="2" customWidth="1"/>
    <col min="9222" max="9222" width="15" style="2" customWidth="1"/>
    <col min="9223" max="9223" width="19.28515625" style="2" customWidth="1"/>
    <col min="9224" max="9224" width="19.42578125" style="2" customWidth="1"/>
    <col min="9225" max="9225" width="3.140625" style="2" customWidth="1"/>
    <col min="9226" max="9226" width="4.42578125" style="2" customWidth="1"/>
    <col min="9227" max="9227" width="18.7109375" style="2" customWidth="1"/>
    <col min="9228" max="9228" width="14.42578125" style="2" bestFit="1" customWidth="1"/>
    <col min="9229" max="9472" width="11.7109375" style="2"/>
    <col min="9473" max="9473" width="3.140625" style="2" customWidth="1"/>
    <col min="9474" max="9474" width="9.5703125" style="2" customWidth="1"/>
    <col min="9475" max="9475" width="43.140625" style="2" customWidth="1"/>
    <col min="9476" max="9476" width="22.5703125" style="2" customWidth="1"/>
    <col min="9477" max="9477" width="19.28515625" style="2" customWidth="1"/>
    <col min="9478" max="9478" width="15" style="2" customWidth="1"/>
    <col min="9479" max="9479" width="19.28515625" style="2" customWidth="1"/>
    <col min="9480" max="9480" width="19.42578125" style="2" customWidth="1"/>
    <col min="9481" max="9481" width="3.140625" style="2" customWidth="1"/>
    <col min="9482" max="9482" width="4.42578125" style="2" customWidth="1"/>
    <col min="9483" max="9483" width="18.7109375" style="2" customWidth="1"/>
    <col min="9484" max="9484" width="14.42578125" style="2" bestFit="1" customWidth="1"/>
    <col min="9485" max="9728" width="11.7109375" style="2"/>
    <col min="9729" max="9729" width="3.140625" style="2" customWidth="1"/>
    <col min="9730" max="9730" width="9.5703125" style="2" customWidth="1"/>
    <col min="9731" max="9731" width="43.140625" style="2" customWidth="1"/>
    <col min="9732" max="9732" width="22.5703125" style="2" customWidth="1"/>
    <col min="9733" max="9733" width="19.28515625" style="2" customWidth="1"/>
    <col min="9734" max="9734" width="15" style="2" customWidth="1"/>
    <col min="9735" max="9735" width="19.28515625" style="2" customWidth="1"/>
    <col min="9736" max="9736" width="19.42578125" style="2" customWidth="1"/>
    <col min="9737" max="9737" width="3.140625" style="2" customWidth="1"/>
    <col min="9738" max="9738" width="4.42578125" style="2" customWidth="1"/>
    <col min="9739" max="9739" width="18.7109375" style="2" customWidth="1"/>
    <col min="9740" max="9740" width="14.42578125" style="2" bestFit="1" customWidth="1"/>
    <col min="9741" max="9984" width="11.7109375" style="2"/>
    <col min="9985" max="9985" width="3.140625" style="2" customWidth="1"/>
    <col min="9986" max="9986" width="9.5703125" style="2" customWidth="1"/>
    <col min="9987" max="9987" width="43.140625" style="2" customWidth="1"/>
    <col min="9988" max="9988" width="22.5703125" style="2" customWidth="1"/>
    <col min="9989" max="9989" width="19.28515625" style="2" customWidth="1"/>
    <col min="9990" max="9990" width="15" style="2" customWidth="1"/>
    <col min="9991" max="9991" width="19.28515625" style="2" customWidth="1"/>
    <col min="9992" max="9992" width="19.42578125" style="2" customWidth="1"/>
    <col min="9993" max="9993" width="3.140625" style="2" customWidth="1"/>
    <col min="9994" max="9994" width="4.42578125" style="2" customWidth="1"/>
    <col min="9995" max="9995" width="18.7109375" style="2" customWidth="1"/>
    <col min="9996" max="9996" width="14.42578125" style="2" bestFit="1" customWidth="1"/>
    <col min="9997" max="10240" width="11.7109375" style="2"/>
    <col min="10241" max="10241" width="3.140625" style="2" customWidth="1"/>
    <col min="10242" max="10242" width="9.5703125" style="2" customWidth="1"/>
    <col min="10243" max="10243" width="43.140625" style="2" customWidth="1"/>
    <col min="10244" max="10244" width="22.5703125" style="2" customWidth="1"/>
    <col min="10245" max="10245" width="19.28515625" style="2" customWidth="1"/>
    <col min="10246" max="10246" width="15" style="2" customWidth="1"/>
    <col min="10247" max="10247" width="19.28515625" style="2" customWidth="1"/>
    <col min="10248" max="10248" width="19.42578125" style="2" customWidth="1"/>
    <col min="10249" max="10249" width="3.140625" style="2" customWidth="1"/>
    <col min="10250" max="10250" width="4.42578125" style="2" customWidth="1"/>
    <col min="10251" max="10251" width="18.7109375" style="2" customWidth="1"/>
    <col min="10252" max="10252" width="14.42578125" style="2" bestFit="1" customWidth="1"/>
    <col min="10253" max="10496" width="11.7109375" style="2"/>
    <col min="10497" max="10497" width="3.140625" style="2" customWidth="1"/>
    <col min="10498" max="10498" width="9.5703125" style="2" customWidth="1"/>
    <col min="10499" max="10499" width="43.140625" style="2" customWidth="1"/>
    <col min="10500" max="10500" width="22.5703125" style="2" customWidth="1"/>
    <col min="10501" max="10501" width="19.28515625" style="2" customWidth="1"/>
    <col min="10502" max="10502" width="15" style="2" customWidth="1"/>
    <col min="10503" max="10503" width="19.28515625" style="2" customWidth="1"/>
    <col min="10504" max="10504" width="19.42578125" style="2" customWidth="1"/>
    <col min="10505" max="10505" width="3.140625" style="2" customWidth="1"/>
    <col min="10506" max="10506" width="4.42578125" style="2" customWidth="1"/>
    <col min="10507" max="10507" width="18.7109375" style="2" customWidth="1"/>
    <col min="10508" max="10508" width="14.42578125" style="2" bestFit="1" customWidth="1"/>
    <col min="10509" max="10752" width="11.7109375" style="2"/>
    <col min="10753" max="10753" width="3.140625" style="2" customWidth="1"/>
    <col min="10754" max="10754" width="9.5703125" style="2" customWidth="1"/>
    <col min="10755" max="10755" width="43.140625" style="2" customWidth="1"/>
    <col min="10756" max="10756" width="22.5703125" style="2" customWidth="1"/>
    <col min="10757" max="10757" width="19.28515625" style="2" customWidth="1"/>
    <col min="10758" max="10758" width="15" style="2" customWidth="1"/>
    <col min="10759" max="10759" width="19.28515625" style="2" customWidth="1"/>
    <col min="10760" max="10760" width="19.42578125" style="2" customWidth="1"/>
    <col min="10761" max="10761" width="3.140625" style="2" customWidth="1"/>
    <col min="10762" max="10762" width="4.42578125" style="2" customWidth="1"/>
    <col min="10763" max="10763" width="18.7109375" style="2" customWidth="1"/>
    <col min="10764" max="10764" width="14.42578125" style="2" bestFit="1" customWidth="1"/>
    <col min="10765" max="11008" width="11.7109375" style="2"/>
    <col min="11009" max="11009" width="3.140625" style="2" customWidth="1"/>
    <col min="11010" max="11010" width="9.5703125" style="2" customWidth="1"/>
    <col min="11011" max="11011" width="43.140625" style="2" customWidth="1"/>
    <col min="11012" max="11012" width="22.5703125" style="2" customWidth="1"/>
    <col min="11013" max="11013" width="19.28515625" style="2" customWidth="1"/>
    <col min="11014" max="11014" width="15" style="2" customWidth="1"/>
    <col min="11015" max="11015" width="19.28515625" style="2" customWidth="1"/>
    <col min="11016" max="11016" width="19.42578125" style="2" customWidth="1"/>
    <col min="11017" max="11017" width="3.140625" style="2" customWidth="1"/>
    <col min="11018" max="11018" width="4.42578125" style="2" customWidth="1"/>
    <col min="11019" max="11019" width="18.7109375" style="2" customWidth="1"/>
    <col min="11020" max="11020" width="14.42578125" style="2" bestFit="1" customWidth="1"/>
    <col min="11021" max="11264" width="11.7109375" style="2"/>
    <col min="11265" max="11265" width="3.140625" style="2" customWidth="1"/>
    <col min="11266" max="11266" width="9.5703125" style="2" customWidth="1"/>
    <col min="11267" max="11267" width="43.140625" style="2" customWidth="1"/>
    <col min="11268" max="11268" width="22.5703125" style="2" customWidth="1"/>
    <col min="11269" max="11269" width="19.28515625" style="2" customWidth="1"/>
    <col min="11270" max="11270" width="15" style="2" customWidth="1"/>
    <col min="11271" max="11271" width="19.28515625" style="2" customWidth="1"/>
    <col min="11272" max="11272" width="19.42578125" style="2" customWidth="1"/>
    <col min="11273" max="11273" width="3.140625" style="2" customWidth="1"/>
    <col min="11274" max="11274" width="4.42578125" style="2" customWidth="1"/>
    <col min="11275" max="11275" width="18.7109375" style="2" customWidth="1"/>
    <col min="11276" max="11276" width="14.42578125" style="2" bestFit="1" customWidth="1"/>
    <col min="11277" max="11520" width="11.7109375" style="2"/>
    <col min="11521" max="11521" width="3.140625" style="2" customWidth="1"/>
    <col min="11522" max="11522" width="9.5703125" style="2" customWidth="1"/>
    <col min="11523" max="11523" width="43.140625" style="2" customWidth="1"/>
    <col min="11524" max="11524" width="22.5703125" style="2" customWidth="1"/>
    <col min="11525" max="11525" width="19.28515625" style="2" customWidth="1"/>
    <col min="11526" max="11526" width="15" style="2" customWidth="1"/>
    <col min="11527" max="11527" width="19.28515625" style="2" customWidth="1"/>
    <col min="11528" max="11528" width="19.42578125" style="2" customWidth="1"/>
    <col min="11529" max="11529" width="3.140625" style="2" customWidth="1"/>
    <col min="11530" max="11530" width="4.42578125" style="2" customWidth="1"/>
    <col min="11531" max="11531" width="18.7109375" style="2" customWidth="1"/>
    <col min="11532" max="11532" width="14.42578125" style="2" bestFit="1" customWidth="1"/>
    <col min="11533" max="11776" width="11.7109375" style="2"/>
    <col min="11777" max="11777" width="3.140625" style="2" customWidth="1"/>
    <col min="11778" max="11778" width="9.5703125" style="2" customWidth="1"/>
    <col min="11779" max="11779" width="43.140625" style="2" customWidth="1"/>
    <col min="11780" max="11780" width="22.5703125" style="2" customWidth="1"/>
    <col min="11781" max="11781" width="19.28515625" style="2" customWidth="1"/>
    <col min="11782" max="11782" width="15" style="2" customWidth="1"/>
    <col min="11783" max="11783" width="19.28515625" style="2" customWidth="1"/>
    <col min="11784" max="11784" width="19.42578125" style="2" customWidth="1"/>
    <col min="11785" max="11785" width="3.140625" style="2" customWidth="1"/>
    <col min="11786" max="11786" width="4.42578125" style="2" customWidth="1"/>
    <col min="11787" max="11787" width="18.7109375" style="2" customWidth="1"/>
    <col min="11788" max="11788" width="14.42578125" style="2" bestFit="1" customWidth="1"/>
    <col min="11789" max="12032" width="11.7109375" style="2"/>
    <col min="12033" max="12033" width="3.140625" style="2" customWidth="1"/>
    <col min="12034" max="12034" width="9.5703125" style="2" customWidth="1"/>
    <col min="12035" max="12035" width="43.140625" style="2" customWidth="1"/>
    <col min="12036" max="12036" width="22.5703125" style="2" customWidth="1"/>
    <col min="12037" max="12037" width="19.28515625" style="2" customWidth="1"/>
    <col min="12038" max="12038" width="15" style="2" customWidth="1"/>
    <col min="12039" max="12039" width="19.28515625" style="2" customWidth="1"/>
    <col min="12040" max="12040" width="19.42578125" style="2" customWidth="1"/>
    <col min="12041" max="12041" width="3.140625" style="2" customWidth="1"/>
    <col min="12042" max="12042" width="4.42578125" style="2" customWidth="1"/>
    <col min="12043" max="12043" width="18.7109375" style="2" customWidth="1"/>
    <col min="12044" max="12044" width="14.42578125" style="2" bestFit="1" customWidth="1"/>
    <col min="12045" max="12288" width="11.7109375" style="2"/>
    <col min="12289" max="12289" width="3.140625" style="2" customWidth="1"/>
    <col min="12290" max="12290" width="9.5703125" style="2" customWidth="1"/>
    <col min="12291" max="12291" width="43.140625" style="2" customWidth="1"/>
    <col min="12292" max="12292" width="22.5703125" style="2" customWidth="1"/>
    <col min="12293" max="12293" width="19.28515625" style="2" customWidth="1"/>
    <col min="12294" max="12294" width="15" style="2" customWidth="1"/>
    <col min="12295" max="12295" width="19.28515625" style="2" customWidth="1"/>
    <col min="12296" max="12296" width="19.42578125" style="2" customWidth="1"/>
    <col min="12297" max="12297" width="3.140625" style="2" customWidth="1"/>
    <col min="12298" max="12298" width="4.42578125" style="2" customWidth="1"/>
    <col min="12299" max="12299" width="18.7109375" style="2" customWidth="1"/>
    <col min="12300" max="12300" width="14.42578125" style="2" bestFit="1" customWidth="1"/>
    <col min="12301" max="12544" width="11.7109375" style="2"/>
    <col min="12545" max="12545" width="3.140625" style="2" customWidth="1"/>
    <col min="12546" max="12546" width="9.5703125" style="2" customWidth="1"/>
    <col min="12547" max="12547" width="43.140625" style="2" customWidth="1"/>
    <col min="12548" max="12548" width="22.5703125" style="2" customWidth="1"/>
    <col min="12549" max="12549" width="19.28515625" style="2" customWidth="1"/>
    <col min="12550" max="12550" width="15" style="2" customWidth="1"/>
    <col min="12551" max="12551" width="19.28515625" style="2" customWidth="1"/>
    <col min="12552" max="12552" width="19.42578125" style="2" customWidth="1"/>
    <col min="12553" max="12553" width="3.140625" style="2" customWidth="1"/>
    <col min="12554" max="12554" width="4.42578125" style="2" customWidth="1"/>
    <col min="12555" max="12555" width="18.7109375" style="2" customWidth="1"/>
    <col min="12556" max="12556" width="14.42578125" style="2" bestFit="1" customWidth="1"/>
    <col min="12557" max="12800" width="11.7109375" style="2"/>
    <col min="12801" max="12801" width="3.140625" style="2" customWidth="1"/>
    <col min="12802" max="12802" width="9.5703125" style="2" customWidth="1"/>
    <col min="12803" max="12803" width="43.140625" style="2" customWidth="1"/>
    <col min="12804" max="12804" width="22.5703125" style="2" customWidth="1"/>
    <col min="12805" max="12805" width="19.28515625" style="2" customWidth="1"/>
    <col min="12806" max="12806" width="15" style="2" customWidth="1"/>
    <col min="12807" max="12807" width="19.28515625" style="2" customWidth="1"/>
    <col min="12808" max="12808" width="19.42578125" style="2" customWidth="1"/>
    <col min="12809" max="12809" width="3.140625" style="2" customWidth="1"/>
    <col min="12810" max="12810" width="4.42578125" style="2" customWidth="1"/>
    <col min="12811" max="12811" width="18.7109375" style="2" customWidth="1"/>
    <col min="12812" max="12812" width="14.42578125" style="2" bestFit="1" customWidth="1"/>
    <col min="12813" max="13056" width="11.7109375" style="2"/>
    <col min="13057" max="13057" width="3.140625" style="2" customWidth="1"/>
    <col min="13058" max="13058" width="9.5703125" style="2" customWidth="1"/>
    <col min="13059" max="13059" width="43.140625" style="2" customWidth="1"/>
    <col min="13060" max="13060" width="22.5703125" style="2" customWidth="1"/>
    <col min="13061" max="13061" width="19.28515625" style="2" customWidth="1"/>
    <col min="13062" max="13062" width="15" style="2" customWidth="1"/>
    <col min="13063" max="13063" width="19.28515625" style="2" customWidth="1"/>
    <col min="13064" max="13064" width="19.42578125" style="2" customWidth="1"/>
    <col min="13065" max="13065" width="3.140625" style="2" customWidth="1"/>
    <col min="13066" max="13066" width="4.42578125" style="2" customWidth="1"/>
    <col min="13067" max="13067" width="18.7109375" style="2" customWidth="1"/>
    <col min="13068" max="13068" width="14.42578125" style="2" bestFit="1" customWidth="1"/>
    <col min="13069" max="13312" width="11.7109375" style="2"/>
    <col min="13313" max="13313" width="3.140625" style="2" customWidth="1"/>
    <col min="13314" max="13314" width="9.5703125" style="2" customWidth="1"/>
    <col min="13315" max="13315" width="43.140625" style="2" customWidth="1"/>
    <col min="13316" max="13316" width="22.5703125" style="2" customWidth="1"/>
    <col min="13317" max="13317" width="19.28515625" style="2" customWidth="1"/>
    <col min="13318" max="13318" width="15" style="2" customWidth="1"/>
    <col min="13319" max="13319" width="19.28515625" style="2" customWidth="1"/>
    <col min="13320" max="13320" width="19.42578125" style="2" customWidth="1"/>
    <col min="13321" max="13321" width="3.140625" style="2" customWidth="1"/>
    <col min="13322" max="13322" width="4.42578125" style="2" customWidth="1"/>
    <col min="13323" max="13323" width="18.7109375" style="2" customWidth="1"/>
    <col min="13324" max="13324" width="14.42578125" style="2" bestFit="1" customWidth="1"/>
    <col min="13325" max="13568" width="11.7109375" style="2"/>
    <col min="13569" max="13569" width="3.140625" style="2" customWidth="1"/>
    <col min="13570" max="13570" width="9.5703125" style="2" customWidth="1"/>
    <col min="13571" max="13571" width="43.140625" style="2" customWidth="1"/>
    <col min="13572" max="13572" width="22.5703125" style="2" customWidth="1"/>
    <col min="13573" max="13573" width="19.28515625" style="2" customWidth="1"/>
    <col min="13574" max="13574" width="15" style="2" customWidth="1"/>
    <col min="13575" max="13575" width="19.28515625" style="2" customWidth="1"/>
    <col min="13576" max="13576" width="19.42578125" style="2" customWidth="1"/>
    <col min="13577" max="13577" width="3.140625" style="2" customWidth="1"/>
    <col min="13578" max="13578" width="4.42578125" style="2" customWidth="1"/>
    <col min="13579" max="13579" width="18.7109375" style="2" customWidth="1"/>
    <col min="13580" max="13580" width="14.42578125" style="2" bestFit="1" customWidth="1"/>
    <col min="13581" max="13824" width="11.7109375" style="2"/>
    <col min="13825" max="13825" width="3.140625" style="2" customWidth="1"/>
    <col min="13826" max="13826" width="9.5703125" style="2" customWidth="1"/>
    <col min="13827" max="13827" width="43.140625" style="2" customWidth="1"/>
    <col min="13828" max="13828" width="22.5703125" style="2" customWidth="1"/>
    <col min="13829" max="13829" width="19.28515625" style="2" customWidth="1"/>
    <col min="13830" max="13830" width="15" style="2" customWidth="1"/>
    <col min="13831" max="13831" width="19.28515625" style="2" customWidth="1"/>
    <col min="13832" max="13832" width="19.42578125" style="2" customWidth="1"/>
    <col min="13833" max="13833" width="3.140625" style="2" customWidth="1"/>
    <col min="13834" max="13834" width="4.42578125" style="2" customWidth="1"/>
    <col min="13835" max="13835" width="18.7109375" style="2" customWidth="1"/>
    <col min="13836" max="13836" width="14.42578125" style="2" bestFit="1" customWidth="1"/>
    <col min="13837" max="14080" width="11.7109375" style="2"/>
    <col min="14081" max="14081" width="3.140625" style="2" customWidth="1"/>
    <col min="14082" max="14082" width="9.5703125" style="2" customWidth="1"/>
    <col min="14083" max="14083" width="43.140625" style="2" customWidth="1"/>
    <col min="14084" max="14084" width="22.5703125" style="2" customWidth="1"/>
    <col min="14085" max="14085" width="19.28515625" style="2" customWidth="1"/>
    <col min="14086" max="14086" width="15" style="2" customWidth="1"/>
    <col min="14087" max="14087" width="19.28515625" style="2" customWidth="1"/>
    <col min="14088" max="14088" width="19.42578125" style="2" customWidth="1"/>
    <col min="14089" max="14089" width="3.140625" style="2" customWidth="1"/>
    <col min="14090" max="14090" width="4.42578125" style="2" customWidth="1"/>
    <col min="14091" max="14091" width="18.7109375" style="2" customWidth="1"/>
    <col min="14092" max="14092" width="14.42578125" style="2" bestFit="1" customWidth="1"/>
    <col min="14093" max="14336" width="11.7109375" style="2"/>
    <col min="14337" max="14337" width="3.140625" style="2" customWidth="1"/>
    <col min="14338" max="14338" width="9.5703125" style="2" customWidth="1"/>
    <col min="14339" max="14339" width="43.140625" style="2" customWidth="1"/>
    <col min="14340" max="14340" width="22.5703125" style="2" customWidth="1"/>
    <col min="14341" max="14341" width="19.28515625" style="2" customWidth="1"/>
    <col min="14342" max="14342" width="15" style="2" customWidth="1"/>
    <col min="14343" max="14343" width="19.28515625" style="2" customWidth="1"/>
    <col min="14344" max="14344" width="19.42578125" style="2" customWidth="1"/>
    <col min="14345" max="14345" width="3.140625" style="2" customWidth="1"/>
    <col min="14346" max="14346" width="4.42578125" style="2" customWidth="1"/>
    <col min="14347" max="14347" width="18.7109375" style="2" customWidth="1"/>
    <col min="14348" max="14348" width="14.42578125" style="2" bestFit="1" customWidth="1"/>
    <col min="14349" max="14592" width="11.7109375" style="2"/>
    <col min="14593" max="14593" width="3.140625" style="2" customWidth="1"/>
    <col min="14594" max="14594" width="9.5703125" style="2" customWidth="1"/>
    <col min="14595" max="14595" width="43.140625" style="2" customWidth="1"/>
    <col min="14596" max="14596" width="22.5703125" style="2" customWidth="1"/>
    <col min="14597" max="14597" width="19.28515625" style="2" customWidth="1"/>
    <col min="14598" max="14598" width="15" style="2" customWidth="1"/>
    <col min="14599" max="14599" width="19.28515625" style="2" customWidth="1"/>
    <col min="14600" max="14600" width="19.42578125" style="2" customWidth="1"/>
    <col min="14601" max="14601" width="3.140625" style="2" customWidth="1"/>
    <col min="14602" max="14602" width="4.42578125" style="2" customWidth="1"/>
    <col min="14603" max="14603" width="18.7109375" style="2" customWidth="1"/>
    <col min="14604" max="14604" width="14.42578125" style="2" bestFit="1" customWidth="1"/>
    <col min="14605" max="14848" width="11.7109375" style="2"/>
    <col min="14849" max="14849" width="3.140625" style="2" customWidth="1"/>
    <col min="14850" max="14850" width="9.5703125" style="2" customWidth="1"/>
    <col min="14851" max="14851" width="43.140625" style="2" customWidth="1"/>
    <col min="14852" max="14852" width="22.5703125" style="2" customWidth="1"/>
    <col min="14853" max="14853" width="19.28515625" style="2" customWidth="1"/>
    <col min="14854" max="14854" width="15" style="2" customWidth="1"/>
    <col min="14855" max="14855" width="19.28515625" style="2" customWidth="1"/>
    <col min="14856" max="14856" width="19.42578125" style="2" customWidth="1"/>
    <col min="14857" max="14857" width="3.140625" style="2" customWidth="1"/>
    <col min="14858" max="14858" width="4.42578125" style="2" customWidth="1"/>
    <col min="14859" max="14859" width="18.7109375" style="2" customWidth="1"/>
    <col min="14860" max="14860" width="14.42578125" style="2" bestFit="1" customWidth="1"/>
    <col min="14861" max="15104" width="11.7109375" style="2"/>
    <col min="15105" max="15105" width="3.140625" style="2" customWidth="1"/>
    <col min="15106" max="15106" width="9.5703125" style="2" customWidth="1"/>
    <col min="15107" max="15107" width="43.140625" style="2" customWidth="1"/>
    <col min="15108" max="15108" width="22.5703125" style="2" customWidth="1"/>
    <col min="15109" max="15109" width="19.28515625" style="2" customWidth="1"/>
    <col min="15110" max="15110" width="15" style="2" customWidth="1"/>
    <col min="15111" max="15111" width="19.28515625" style="2" customWidth="1"/>
    <col min="15112" max="15112" width="19.42578125" style="2" customWidth="1"/>
    <col min="15113" max="15113" width="3.140625" style="2" customWidth="1"/>
    <col min="15114" max="15114" width="4.42578125" style="2" customWidth="1"/>
    <col min="15115" max="15115" width="18.7109375" style="2" customWidth="1"/>
    <col min="15116" max="15116" width="14.42578125" style="2" bestFit="1" customWidth="1"/>
    <col min="15117" max="15360" width="11.7109375" style="2"/>
    <col min="15361" max="15361" width="3.140625" style="2" customWidth="1"/>
    <col min="15362" max="15362" width="9.5703125" style="2" customWidth="1"/>
    <col min="15363" max="15363" width="43.140625" style="2" customWidth="1"/>
    <col min="15364" max="15364" width="22.5703125" style="2" customWidth="1"/>
    <col min="15365" max="15365" width="19.28515625" style="2" customWidth="1"/>
    <col min="15366" max="15366" width="15" style="2" customWidth="1"/>
    <col min="15367" max="15367" width="19.28515625" style="2" customWidth="1"/>
    <col min="15368" max="15368" width="19.42578125" style="2" customWidth="1"/>
    <col min="15369" max="15369" width="3.140625" style="2" customWidth="1"/>
    <col min="15370" max="15370" width="4.42578125" style="2" customWidth="1"/>
    <col min="15371" max="15371" width="18.7109375" style="2" customWidth="1"/>
    <col min="15372" max="15372" width="14.42578125" style="2" bestFit="1" customWidth="1"/>
    <col min="15373" max="15616" width="11.7109375" style="2"/>
    <col min="15617" max="15617" width="3.140625" style="2" customWidth="1"/>
    <col min="15618" max="15618" width="9.5703125" style="2" customWidth="1"/>
    <col min="15619" max="15619" width="43.140625" style="2" customWidth="1"/>
    <col min="15620" max="15620" width="22.5703125" style="2" customWidth="1"/>
    <col min="15621" max="15621" width="19.28515625" style="2" customWidth="1"/>
    <col min="15622" max="15622" width="15" style="2" customWidth="1"/>
    <col min="15623" max="15623" width="19.28515625" style="2" customWidth="1"/>
    <col min="15624" max="15624" width="19.42578125" style="2" customWidth="1"/>
    <col min="15625" max="15625" width="3.140625" style="2" customWidth="1"/>
    <col min="15626" max="15626" width="4.42578125" style="2" customWidth="1"/>
    <col min="15627" max="15627" width="18.7109375" style="2" customWidth="1"/>
    <col min="15628" max="15628" width="14.42578125" style="2" bestFit="1" customWidth="1"/>
    <col min="15629" max="15872" width="11.7109375" style="2"/>
    <col min="15873" max="15873" width="3.140625" style="2" customWidth="1"/>
    <col min="15874" max="15874" width="9.5703125" style="2" customWidth="1"/>
    <col min="15875" max="15875" width="43.140625" style="2" customWidth="1"/>
    <col min="15876" max="15876" width="22.5703125" style="2" customWidth="1"/>
    <col min="15877" max="15877" width="19.28515625" style="2" customWidth="1"/>
    <col min="15878" max="15878" width="15" style="2" customWidth="1"/>
    <col min="15879" max="15879" width="19.28515625" style="2" customWidth="1"/>
    <col min="15880" max="15880" width="19.42578125" style="2" customWidth="1"/>
    <col min="15881" max="15881" width="3.140625" style="2" customWidth="1"/>
    <col min="15882" max="15882" width="4.42578125" style="2" customWidth="1"/>
    <col min="15883" max="15883" width="18.7109375" style="2" customWidth="1"/>
    <col min="15884" max="15884" width="14.42578125" style="2" bestFit="1" customWidth="1"/>
    <col min="15885" max="16128" width="11.7109375" style="2"/>
    <col min="16129" max="16129" width="3.140625" style="2" customWidth="1"/>
    <col min="16130" max="16130" width="9.5703125" style="2" customWidth="1"/>
    <col min="16131" max="16131" width="43.140625" style="2" customWidth="1"/>
    <col min="16132" max="16132" width="22.5703125" style="2" customWidth="1"/>
    <col min="16133" max="16133" width="19.28515625" style="2" customWidth="1"/>
    <col min="16134" max="16134" width="15" style="2" customWidth="1"/>
    <col min="16135" max="16135" width="19.28515625" style="2" customWidth="1"/>
    <col min="16136" max="16136" width="19.42578125" style="2" customWidth="1"/>
    <col min="16137" max="16137" width="3.140625" style="2" customWidth="1"/>
    <col min="16138" max="16138" width="4.42578125" style="2" customWidth="1"/>
    <col min="16139" max="16139" width="18.7109375" style="2" customWidth="1"/>
    <col min="16140" max="16140" width="14.42578125" style="2" bestFit="1" customWidth="1"/>
    <col min="16141" max="16384" width="11.7109375" style="2"/>
  </cols>
  <sheetData>
    <row r="1" spans="2:8" x14ac:dyDescent="0.25">
      <c r="B1" s="1"/>
      <c r="C1" s="1"/>
      <c r="D1" s="1"/>
      <c r="E1" s="1"/>
      <c r="F1" s="1"/>
      <c r="G1" s="1"/>
      <c r="H1" s="1"/>
    </row>
    <row r="2" spans="2:8" x14ac:dyDescent="0.25">
      <c r="B2" s="111" t="s">
        <v>3</v>
      </c>
      <c r="C2" s="111"/>
      <c r="D2" s="111"/>
      <c r="E2" s="111"/>
      <c r="F2" s="111"/>
      <c r="G2" s="111"/>
      <c r="H2" s="111"/>
    </row>
    <row r="3" spans="2:8" x14ac:dyDescent="0.25">
      <c r="B3" s="111" t="str">
        <f>ASG!B3</f>
        <v>TRIBUNAL REGIONAL ELEITORAL DO RIO G.DO NORTE</v>
      </c>
      <c r="C3" s="111"/>
      <c r="D3" s="111"/>
      <c r="E3" s="111"/>
      <c r="F3" s="111"/>
      <c r="G3" s="111"/>
      <c r="H3" s="111"/>
    </row>
    <row r="4" spans="2:8" x14ac:dyDescent="0.25">
      <c r="B4" s="112" t="str">
        <f>ASG!B4</f>
        <v>Pregão Eletrônico N° 90005/2025</v>
      </c>
      <c r="C4" s="111"/>
      <c r="D4" s="111"/>
      <c r="E4" s="3"/>
      <c r="F4" s="3"/>
      <c r="G4" s="3"/>
      <c r="H4" s="3"/>
    </row>
    <row r="5" spans="2:8" x14ac:dyDescent="0.25">
      <c r="B5" s="3"/>
      <c r="C5" s="3"/>
      <c r="D5" s="3"/>
      <c r="E5" s="3"/>
      <c r="F5" s="3"/>
      <c r="G5" s="3"/>
      <c r="H5" s="3"/>
    </row>
    <row r="6" spans="2:8" ht="13.15" customHeight="1" x14ac:dyDescent="0.25">
      <c r="B6" s="3"/>
      <c r="C6" s="3"/>
      <c r="D6" s="3"/>
      <c r="E6" s="3"/>
      <c r="F6" s="3"/>
      <c r="G6" s="4"/>
      <c r="H6" s="4"/>
    </row>
    <row r="7" spans="2:8" ht="18.600000000000001" customHeight="1" x14ac:dyDescent="0.25">
      <c r="B7" s="113" t="s">
        <v>29</v>
      </c>
      <c r="C7" s="114"/>
      <c r="D7" s="114"/>
      <c r="E7" s="114"/>
      <c r="F7" s="114"/>
      <c r="G7" s="115"/>
      <c r="H7" s="116"/>
    </row>
    <row r="8" spans="2:8" ht="20.45" customHeight="1" x14ac:dyDescent="0.25">
      <c r="B8" s="5"/>
      <c r="C8" s="5"/>
      <c r="D8" s="5"/>
      <c r="E8" s="5"/>
      <c r="F8" s="5"/>
      <c r="G8" s="5"/>
      <c r="H8" s="5"/>
    </row>
    <row r="9" spans="2:8" ht="97.9" customHeight="1" x14ac:dyDescent="0.25">
      <c r="B9" s="117" t="s">
        <v>174</v>
      </c>
      <c r="C9" s="118"/>
      <c r="D9" s="118"/>
      <c r="E9" s="118"/>
      <c r="F9" s="118"/>
      <c r="G9" s="118"/>
      <c r="H9" s="119"/>
    </row>
    <row r="10" spans="2:8" x14ac:dyDescent="0.25">
      <c r="B10" s="6"/>
      <c r="C10" s="6"/>
      <c r="D10" s="6"/>
      <c r="E10" s="6"/>
      <c r="F10" s="6"/>
      <c r="G10" s="6"/>
      <c r="H10" s="6"/>
    </row>
    <row r="11" spans="2:8" x14ac:dyDescent="0.25">
      <c r="B11" s="6"/>
      <c r="C11" s="6"/>
      <c r="D11" s="6"/>
      <c r="E11" s="6"/>
      <c r="F11" s="6"/>
      <c r="G11" s="6"/>
      <c r="H11" s="6"/>
    </row>
    <row r="12" spans="2:8" x14ac:dyDescent="0.25">
      <c r="B12" s="105" t="s">
        <v>175</v>
      </c>
      <c r="C12" s="105"/>
      <c r="D12" s="105"/>
      <c r="E12" s="105"/>
      <c r="F12" s="105"/>
      <c r="G12" s="105"/>
      <c r="H12" s="105"/>
    </row>
    <row r="13" spans="2:8" ht="25.5" x14ac:dyDescent="0.25">
      <c r="B13" s="14" t="s">
        <v>30</v>
      </c>
      <c r="C13" s="14" t="s">
        <v>47</v>
      </c>
      <c r="D13" s="14" t="s">
        <v>48</v>
      </c>
      <c r="E13" s="15" t="s">
        <v>49</v>
      </c>
      <c r="F13" s="14" t="s">
        <v>50</v>
      </c>
      <c r="G13" s="15" t="s">
        <v>178</v>
      </c>
      <c r="H13" s="15" t="s">
        <v>179</v>
      </c>
    </row>
    <row r="14" spans="2:8" x14ac:dyDescent="0.25">
      <c r="B14" s="16">
        <v>1</v>
      </c>
      <c r="C14" s="106" t="s">
        <v>51</v>
      </c>
      <c r="D14" s="100" t="s">
        <v>52</v>
      </c>
      <c r="E14" s="18">
        <f>ASG!G118</f>
        <v>2527.5083947148642</v>
      </c>
      <c r="F14" s="19">
        <v>1</v>
      </c>
      <c r="G14" s="20">
        <f>(E14*F14)</f>
        <v>2527.5083947148642</v>
      </c>
      <c r="H14" s="20">
        <f>(G14*24)</f>
        <v>60660.20147315674</v>
      </c>
    </row>
    <row r="15" spans="2:8" x14ac:dyDescent="0.25">
      <c r="B15" s="16">
        <v>2</v>
      </c>
      <c r="C15" s="107"/>
      <c r="D15" s="100" t="s">
        <v>53</v>
      </c>
      <c r="E15" s="18">
        <f>E14</f>
        <v>2527.5083947148642</v>
      </c>
      <c r="F15" s="21">
        <v>1</v>
      </c>
      <c r="G15" s="20">
        <f t="shared" ref="G15:G23" si="0">(E15*F15)</f>
        <v>2527.5083947148642</v>
      </c>
      <c r="H15" s="20">
        <f t="shared" ref="H15:H23" si="1">(G15*24)</f>
        <v>60660.20147315674</v>
      </c>
    </row>
    <row r="16" spans="2:8" x14ac:dyDescent="0.25">
      <c r="B16" s="16">
        <v>3</v>
      </c>
      <c r="C16" s="107"/>
      <c r="D16" s="100" t="s">
        <v>54</v>
      </c>
      <c r="E16" s="18">
        <f>E14</f>
        <v>2527.5083947148642</v>
      </c>
      <c r="F16" s="21">
        <v>1</v>
      </c>
      <c r="G16" s="20">
        <f t="shared" si="0"/>
        <v>2527.5083947148642</v>
      </c>
      <c r="H16" s="20">
        <f t="shared" si="1"/>
        <v>60660.20147315674</v>
      </c>
    </row>
    <row r="17" spans="2:11" x14ac:dyDescent="0.25">
      <c r="B17" s="16">
        <v>4</v>
      </c>
      <c r="C17" s="107"/>
      <c r="D17" s="100" t="s">
        <v>55</v>
      </c>
      <c r="E17" s="18">
        <f>E14</f>
        <v>2527.5083947148642</v>
      </c>
      <c r="F17" s="21">
        <v>1</v>
      </c>
      <c r="G17" s="20">
        <f t="shared" si="0"/>
        <v>2527.5083947148642</v>
      </c>
      <c r="H17" s="20">
        <f t="shared" si="1"/>
        <v>60660.20147315674</v>
      </c>
    </row>
    <row r="18" spans="2:11" x14ac:dyDescent="0.25">
      <c r="B18" s="16">
        <v>5</v>
      </c>
      <c r="C18" s="107"/>
      <c r="D18" s="100" t="s">
        <v>56</v>
      </c>
      <c r="E18" s="18">
        <f>E14</f>
        <v>2527.5083947148642</v>
      </c>
      <c r="F18" s="21">
        <v>1</v>
      </c>
      <c r="G18" s="20">
        <f t="shared" si="0"/>
        <v>2527.5083947148642</v>
      </c>
      <c r="H18" s="20">
        <f t="shared" si="1"/>
        <v>60660.20147315674</v>
      </c>
    </row>
    <row r="19" spans="2:11" x14ac:dyDescent="0.25">
      <c r="B19" s="16">
        <v>6</v>
      </c>
      <c r="C19" s="107"/>
      <c r="D19" s="100" t="s">
        <v>57</v>
      </c>
      <c r="E19" s="18">
        <f>E14</f>
        <v>2527.5083947148642</v>
      </c>
      <c r="F19" s="21">
        <v>1</v>
      </c>
      <c r="G19" s="20">
        <f t="shared" si="0"/>
        <v>2527.5083947148642</v>
      </c>
      <c r="H19" s="20">
        <f t="shared" si="1"/>
        <v>60660.20147315674</v>
      </c>
    </row>
    <row r="20" spans="2:11" x14ac:dyDescent="0.25">
      <c r="B20" s="16">
        <v>7</v>
      </c>
      <c r="C20" s="107"/>
      <c r="D20" s="100" t="s">
        <v>58</v>
      </c>
      <c r="E20" s="18">
        <f>E14</f>
        <v>2527.5083947148642</v>
      </c>
      <c r="F20" s="21">
        <v>1</v>
      </c>
      <c r="G20" s="20">
        <f t="shared" si="0"/>
        <v>2527.5083947148642</v>
      </c>
      <c r="H20" s="20">
        <f t="shared" si="1"/>
        <v>60660.20147315674</v>
      </c>
    </row>
    <row r="21" spans="2:11" x14ac:dyDescent="0.25">
      <c r="B21" s="16">
        <v>8</v>
      </c>
      <c r="C21" s="107"/>
      <c r="D21" s="100" t="s">
        <v>59</v>
      </c>
      <c r="E21" s="18">
        <f>E14</f>
        <v>2527.5083947148642</v>
      </c>
      <c r="F21" s="21">
        <v>1</v>
      </c>
      <c r="G21" s="20">
        <f t="shared" si="0"/>
        <v>2527.5083947148642</v>
      </c>
      <c r="H21" s="20">
        <f t="shared" si="1"/>
        <v>60660.20147315674</v>
      </c>
    </row>
    <row r="22" spans="2:11" x14ac:dyDescent="0.25">
      <c r="B22" s="16">
        <v>9</v>
      </c>
      <c r="C22" s="107"/>
      <c r="D22" s="100" t="s">
        <v>60</v>
      </c>
      <c r="E22" s="18">
        <f>E14</f>
        <v>2527.5083947148642</v>
      </c>
      <c r="F22" s="21">
        <v>1</v>
      </c>
      <c r="G22" s="20">
        <f t="shared" si="0"/>
        <v>2527.5083947148642</v>
      </c>
      <c r="H22" s="20">
        <f t="shared" si="1"/>
        <v>60660.20147315674</v>
      </c>
    </row>
    <row r="23" spans="2:11" x14ac:dyDescent="0.25">
      <c r="B23" s="16">
        <v>10</v>
      </c>
      <c r="C23" s="108"/>
      <c r="D23" s="17" t="s">
        <v>61</v>
      </c>
      <c r="E23" s="18">
        <f>E14</f>
        <v>2527.5083947148642</v>
      </c>
      <c r="F23" s="21">
        <v>1</v>
      </c>
      <c r="G23" s="20">
        <f t="shared" si="0"/>
        <v>2527.5083947148642</v>
      </c>
      <c r="H23" s="20">
        <f t="shared" si="1"/>
        <v>60660.20147315674</v>
      </c>
    </row>
    <row r="24" spans="2:11" ht="30.75" customHeight="1" x14ac:dyDescent="0.25">
      <c r="B24" s="16">
        <v>11</v>
      </c>
      <c r="C24" s="109" t="s">
        <v>62</v>
      </c>
      <c r="D24" s="110"/>
      <c r="E24" s="18">
        <f>E23/30</f>
        <v>84.250279823828805</v>
      </c>
      <c r="F24" s="21">
        <v>70</v>
      </c>
      <c r="G24" s="20">
        <f>E24</f>
        <v>84.250279823828805</v>
      </c>
      <c r="H24" s="20">
        <f>G24*F24</f>
        <v>5897.5195876680164</v>
      </c>
    </row>
    <row r="25" spans="2:11" ht="24" customHeight="1" x14ac:dyDescent="0.25">
      <c r="B25" s="16">
        <v>12</v>
      </c>
      <c r="C25" s="109" t="s">
        <v>63</v>
      </c>
      <c r="D25" s="110"/>
      <c r="E25" s="20">
        <f>ROUND(((E14/30)*(1+50%)),2)</f>
        <v>126.38</v>
      </c>
      <c r="F25" s="21">
        <v>100</v>
      </c>
      <c r="G25" s="20">
        <f>E25</f>
        <v>126.38</v>
      </c>
      <c r="H25" s="20">
        <f>G25*F25</f>
        <v>12638</v>
      </c>
    </row>
    <row r="26" spans="2:11" ht="27" customHeight="1" x14ac:dyDescent="0.25">
      <c r="B26" s="16">
        <v>13</v>
      </c>
      <c r="C26" s="109" t="s">
        <v>64</v>
      </c>
      <c r="D26" s="110"/>
      <c r="E26" s="20">
        <f>ROUND(((E14/30)*(1+100%)),2)</f>
        <v>168.5</v>
      </c>
      <c r="F26" s="21">
        <v>100</v>
      </c>
      <c r="G26" s="20">
        <f>E26</f>
        <v>168.5</v>
      </c>
      <c r="H26" s="20">
        <f>G26*F26</f>
        <v>16850</v>
      </c>
    </row>
    <row r="27" spans="2:11" x14ac:dyDescent="0.25">
      <c r="B27" s="104"/>
      <c r="C27" s="104"/>
      <c r="D27" s="104"/>
      <c r="E27" s="104"/>
      <c r="F27" s="94">
        <f>SUM(F14:F23)</f>
        <v>10</v>
      </c>
      <c r="G27" s="95">
        <f>SUM(G14:G26)</f>
        <v>25654.214226972465</v>
      </c>
      <c r="H27" s="95">
        <f>SUM(H14:H26)</f>
        <v>641987.53431923536</v>
      </c>
    </row>
    <row r="28" spans="2:11" x14ac:dyDescent="0.25">
      <c r="B28" s="6"/>
      <c r="C28" s="6"/>
      <c r="D28" s="6"/>
      <c r="E28" s="6"/>
      <c r="F28" s="6"/>
      <c r="G28" s="6"/>
      <c r="H28" s="6"/>
    </row>
    <row r="29" spans="2:11" ht="14.25" customHeight="1" x14ac:dyDescent="0.25">
      <c r="B29" s="7"/>
      <c r="C29" s="7"/>
      <c r="D29" s="7"/>
      <c r="E29" s="7"/>
      <c r="F29" s="7"/>
      <c r="G29" s="7"/>
      <c r="H29" s="7"/>
      <c r="K29" s="123"/>
    </row>
    <row r="30" spans="2:11" ht="27.75" customHeight="1" x14ac:dyDescent="0.25">
      <c r="B30" s="124" t="s">
        <v>190</v>
      </c>
      <c r="C30" s="125"/>
      <c r="D30" s="125"/>
      <c r="E30" s="125"/>
      <c r="F30" s="125"/>
      <c r="G30" s="125"/>
      <c r="H30" s="126"/>
      <c r="K30" s="123"/>
    </row>
    <row r="31" spans="2:11" ht="15" customHeight="1" x14ac:dyDescent="0.25">
      <c r="B31" s="7"/>
      <c r="C31" s="7"/>
      <c r="D31" s="7"/>
      <c r="E31" s="7"/>
      <c r="F31" s="7"/>
      <c r="G31" s="7"/>
      <c r="H31" s="7"/>
      <c r="K31" s="127"/>
    </row>
    <row r="32" spans="2:11" x14ac:dyDescent="0.25">
      <c r="B32" s="7"/>
      <c r="C32" s="7"/>
      <c r="D32" s="7"/>
      <c r="E32" s="7"/>
      <c r="F32" s="7"/>
      <c r="G32" s="7"/>
      <c r="H32" s="7"/>
      <c r="K32" s="127"/>
    </row>
    <row r="33" spans="2:11" ht="133.5" customHeight="1" x14ac:dyDescent="0.25">
      <c r="B33" s="124" t="s">
        <v>177</v>
      </c>
      <c r="C33" s="125"/>
      <c r="D33" s="125"/>
      <c r="E33" s="125"/>
      <c r="F33" s="125"/>
      <c r="G33" s="125"/>
      <c r="H33" s="126"/>
      <c r="K33" s="8"/>
    </row>
    <row r="34" spans="2:11" x14ac:dyDescent="0.25">
      <c r="B34" s="7"/>
      <c r="C34" s="7"/>
      <c r="D34" s="7"/>
      <c r="E34" s="7"/>
      <c r="F34" s="7"/>
      <c r="G34" s="7"/>
      <c r="H34" s="7"/>
    </row>
    <row r="35" spans="2:11" ht="27.75" customHeight="1" x14ac:dyDescent="0.25">
      <c r="B35" s="117" t="s">
        <v>31</v>
      </c>
      <c r="C35" s="118"/>
      <c r="D35" s="118"/>
      <c r="E35" s="118"/>
      <c r="F35" s="118"/>
      <c r="G35" s="118"/>
      <c r="H35" s="119"/>
    </row>
    <row r="36" spans="2:11" x14ac:dyDescent="0.25">
      <c r="B36" s="6"/>
      <c r="C36" s="6"/>
      <c r="D36" s="6"/>
      <c r="E36" s="6"/>
      <c r="F36" s="6"/>
      <c r="G36" s="6"/>
      <c r="H36" s="6"/>
    </row>
    <row r="37" spans="2:11" x14ac:dyDescent="0.25">
      <c r="B37" s="6"/>
      <c r="C37" s="6"/>
      <c r="D37" s="6"/>
      <c r="E37" s="6"/>
      <c r="F37" s="6"/>
      <c r="G37" s="6"/>
      <c r="H37" s="6"/>
    </row>
    <row r="38" spans="2:11" x14ac:dyDescent="0.25">
      <c r="B38" s="128" t="s">
        <v>32</v>
      </c>
      <c r="C38" s="129"/>
      <c r="D38" s="129"/>
      <c r="E38" s="129"/>
      <c r="F38" s="129"/>
      <c r="G38" s="129"/>
      <c r="H38" s="130"/>
      <c r="K38" s="9"/>
    </row>
    <row r="39" spans="2:11" x14ac:dyDescent="0.25">
      <c r="B39" s="120" t="s">
        <v>33</v>
      </c>
      <c r="C39" s="121"/>
      <c r="D39" s="121"/>
      <c r="E39" s="121"/>
      <c r="F39" s="121"/>
      <c r="G39" s="121"/>
      <c r="H39" s="122"/>
    </row>
    <row r="40" spans="2:11" x14ac:dyDescent="0.25">
      <c r="B40" s="120" t="s">
        <v>34</v>
      </c>
      <c r="C40" s="121"/>
      <c r="D40" s="121"/>
      <c r="E40" s="121"/>
      <c r="F40" s="121"/>
      <c r="G40" s="121"/>
      <c r="H40" s="122"/>
    </row>
    <row r="41" spans="2:11" x14ac:dyDescent="0.25">
      <c r="B41" s="120" t="s">
        <v>35</v>
      </c>
      <c r="C41" s="121"/>
      <c r="D41" s="121"/>
      <c r="E41" s="121"/>
      <c r="F41" s="121"/>
      <c r="G41" s="121"/>
      <c r="H41" s="122"/>
    </row>
    <row r="42" spans="2:11" x14ac:dyDescent="0.25">
      <c r="B42" s="120" t="s">
        <v>36</v>
      </c>
      <c r="C42" s="121"/>
      <c r="D42" s="121"/>
      <c r="E42" s="121"/>
      <c r="F42" s="121"/>
      <c r="G42" s="121"/>
      <c r="H42" s="122"/>
    </row>
    <row r="43" spans="2:11" x14ac:dyDescent="0.25">
      <c r="B43" s="120" t="s">
        <v>37</v>
      </c>
      <c r="C43" s="121"/>
      <c r="D43" s="121"/>
      <c r="E43" s="121"/>
      <c r="F43" s="121"/>
      <c r="G43" s="121"/>
      <c r="H43" s="122"/>
    </row>
    <row r="44" spans="2:11" x14ac:dyDescent="0.25">
      <c r="B44" s="120" t="s">
        <v>38</v>
      </c>
      <c r="C44" s="121"/>
      <c r="D44" s="121"/>
      <c r="E44" s="121"/>
      <c r="F44" s="121"/>
      <c r="G44" s="121"/>
      <c r="H44" s="122"/>
    </row>
    <row r="45" spans="2:11" ht="18.600000000000001" customHeight="1" x14ac:dyDescent="0.25">
      <c r="B45" s="131" t="s">
        <v>39</v>
      </c>
      <c r="C45" s="132"/>
      <c r="D45" s="132"/>
      <c r="E45" s="132"/>
      <c r="F45" s="132"/>
      <c r="G45" s="132"/>
      <c r="H45" s="133"/>
    </row>
    <row r="46" spans="2:11" x14ac:dyDescent="0.25">
      <c r="B46" s="10"/>
      <c r="C46" s="11"/>
      <c r="D46" s="11"/>
      <c r="E46" s="11"/>
      <c r="F46" s="11"/>
      <c r="G46" s="11"/>
      <c r="H46" s="12"/>
    </row>
    <row r="47" spans="2:11" x14ac:dyDescent="0.25">
      <c r="B47" s="10"/>
      <c r="C47" s="11"/>
      <c r="D47" s="11"/>
      <c r="E47" s="11"/>
      <c r="F47" s="11"/>
      <c r="G47" s="11"/>
      <c r="H47" s="12"/>
    </row>
    <row r="48" spans="2:11" x14ac:dyDescent="0.25">
      <c r="B48" s="128" t="s">
        <v>40</v>
      </c>
      <c r="C48" s="129"/>
      <c r="D48" s="129"/>
      <c r="E48" s="129"/>
      <c r="F48" s="129"/>
      <c r="G48" s="129"/>
      <c r="H48" s="130"/>
    </row>
    <row r="49" spans="2:13" s="1" customFormat="1" x14ac:dyDescent="0.25">
      <c r="B49" s="120" t="s">
        <v>41</v>
      </c>
      <c r="C49" s="121"/>
      <c r="D49" s="121"/>
      <c r="E49" s="121"/>
      <c r="F49" s="121"/>
      <c r="G49" s="121"/>
      <c r="H49" s="122"/>
      <c r="J49" s="2"/>
      <c r="K49" s="2"/>
      <c r="L49" s="2"/>
      <c r="M49" s="2"/>
    </row>
    <row r="50" spans="2:13" s="1" customFormat="1" x14ac:dyDescent="0.25">
      <c r="B50" s="120" t="s">
        <v>42</v>
      </c>
      <c r="C50" s="121"/>
      <c r="D50" s="121"/>
      <c r="E50" s="121"/>
      <c r="F50" s="121"/>
      <c r="G50" s="121"/>
      <c r="H50" s="122"/>
      <c r="J50" s="2"/>
      <c r="K50" s="2"/>
      <c r="L50" s="2"/>
      <c r="M50" s="2"/>
    </row>
    <row r="51" spans="2:13" s="1" customFormat="1" x14ac:dyDescent="0.25">
      <c r="B51" s="120" t="s">
        <v>43</v>
      </c>
      <c r="C51" s="121"/>
      <c r="D51" s="121"/>
      <c r="E51" s="121"/>
      <c r="F51" s="121"/>
      <c r="G51" s="121"/>
      <c r="H51" s="122"/>
      <c r="J51" s="2"/>
      <c r="K51" s="2"/>
      <c r="L51" s="2"/>
      <c r="M51" s="2"/>
    </row>
    <row r="52" spans="2:13" s="1" customFormat="1" x14ac:dyDescent="0.25">
      <c r="B52" s="120" t="s">
        <v>37</v>
      </c>
      <c r="C52" s="121"/>
      <c r="D52" s="121"/>
      <c r="E52" s="121"/>
      <c r="F52" s="121"/>
      <c r="G52" s="121"/>
      <c r="H52" s="122"/>
      <c r="J52" s="2"/>
      <c r="K52" s="2"/>
      <c r="L52" s="2"/>
      <c r="M52" s="2"/>
    </row>
    <row r="53" spans="2:13" s="1" customFormat="1" x14ac:dyDescent="0.25">
      <c r="B53" s="120" t="s">
        <v>44</v>
      </c>
      <c r="C53" s="121"/>
      <c r="D53" s="121"/>
      <c r="E53" s="121"/>
      <c r="F53" s="121"/>
      <c r="G53" s="121"/>
      <c r="H53" s="122"/>
      <c r="J53" s="2"/>
      <c r="K53" s="2"/>
      <c r="L53" s="2"/>
      <c r="M53" s="2"/>
    </row>
    <row r="54" spans="2:13" s="1" customFormat="1" ht="18" customHeight="1" x14ac:dyDescent="0.25">
      <c r="B54" s="131" t="s">
        <v>45</v>
      </c>
      <c r="C54" s="132"/>
      <c r="D54" s="132"/>
      <c r="E54" s="132"/>
      <c r="F54" s="132"/>
      <c r="G54" s="132"/>
      <c r="H54" s="133"/>
      <c r="J54" s="2"/>
      <c r="K54" s="2"/>
      <c r="L54" s="2"/>
      <c r="M54" s="2"/>
    </row>
    <row r="55" spans="2:13" s="1" customFormat="1" x14ac:dyDescent="0.25">
      <c r="B55" s="11"/>
      <c r="C55" s="11"/>
      <c r="D55" s="11"/>
      <c r="E55" s="11"/>
      <c r="F55" s="11"/>
      <c r="J55" s="2"/>
      <c r="K55" s="2"/>
      <c r="L55" s="2"/>
      <c r="M55" s="2"/>
    </row>
    <row r="56" spans="2:13" s="1" customFormat="1" x14ac:dyDescent="0.25">
      <c r="B56" s="11"/>
      <c r="C56" s="11"/>
      <c r="D56" s="11"/>
      <c r="E56" s="11"/>
      <c r="F56" s="11"/>
      <c r="J56" s="2"/>
      <c r="K56" s="2"/>
      <c r="L56" s="2"/>
      <c r="M56" s="2"/>
    </row>
    <row r="57" spans="2:13" s="1" customFormat="1" ht="15" x14ac:dyDescent="0.25">
      <c r="B57" s="13" t="s">
        <v>189</v>
      </c>
      <c r="J57" s="2"/>
      <c r="K57" s="2"/>
      <c r="L57" s="2"/>
      <c r="M57" s="2"/>
    </row>
    <row r="58" spans="2:13" s="1" customFormat="1" x14ac:dyDescent="0.25">
      <c r="J58" s="2"/>
      <c r="K58" s="2"/>
      <c r="L58" s="2"/>
      <c r="M58" s="2"/>
    </row>
    <row r="59" spans="2:13" s="1" customFormat="1" x14ac:dyDescent="0.25">
      <c r="J59" s="2"/>
      <c r="K59" s="2"/>
      <c r="L59" s="2"/>
      <c r="M59" s="2"/>
    </row>
    <row r="60" spans="2:13" s="1" customFormat="1" x14ac:dyDescent="0.25">
      <c r="J60" s="2"/>
      <c r="K60" s="2"/>
      <c r="L60" s="2"/>
      <c r="M60" s="2"/>
    </row>
    <row r="61" spans="2:13" s="1" customFormat="1" x14ac:dyDescent="0.25">
      <c r="J61" s="2"/>
      <c r="K61" s="2"/>
      <c r="L61" s="2"/>
      <c r="M61" s="2"/>
    </row>
    <row r="62" spans="2:13" s="1" customFormat="1" ht="96" customHeight="1" x14ac:dyDescent="0.25">
      <c r="B62" s="134" t="s">
        <v>46</v>
      </c>
      <c r="C62" s="134"/>
      <c r="D62" s="134"/>
      <c r="E62" s="134"/>
      <c r="F62" s="134"/>
      <c r="G62" s="134"/>
      <c r="H62" s="134"/>
      <c r="J62" s="2"/>
      <c r="K62" s="2"/>
      <c r="L62" s="2"/>
      <c r="M62" s="2"/>
    </row>
    <row r="63" spans="2:13" s="1" customFormat="1" x14ac:dyDescent="0.25">
      <c r="J63" s="2"/>
      <c r="K63" s="2"/>
      <c r="L63" s="2"/>
      <c r="M63" s="2"/>
    </row>
    <row r="64" spans="2:13" s="1" customFormat="1" x14ac:dyDescent="0.25">
      <c r="G64" s="2"/>
      <c r="H64" s="2"/>
      <c r="J64" s="2"/>
      <c r="K64" s="2"/>
      <c r="L64" s="2"/>
      <c r="M64" s="2"/>
    </row>
  </sheetData>
  <mergeCells count="32">
    <mergeCell ref="B52:H52"/>
    <mergeCell ref="B53:H53"/>
    <mergeCell ref="B54:H54"/>
    <mergeCell ref="B62:H62"/>
    <mergeCell ref="B44:H44"/>
    <mergeCell ref="B45:H45"/>
    <mergeCell ref="B48:H48"/>
    <mergeCell ref="B49:H49"/>
    <mergeCell ref="B50:H50"/>
    <mergeCell ref="B51:H51"/>
    <mergeCell ref="B43:H43"/>
    <mergeCell ref="K29:K30"/>
    <mergeCell ref="B30:H30"/>
    <mergeCell ref="K31:K32"/>
    <mergeCell ref="B33:H33"/>
    <mergeCell ref="B35:H35"/>
    <mergeCell ref="B38:H38"/>
    <mergeCell ref="B39:H39"/>
    <mergeCell ref="B40:H40"/>
    <mergeCell ref="B41:H41"/>
    <mergeCell ref="B42:H42"/>
    <mergeCell ref="B2:H2"/>
    <mergeCell ref="B3:H3"/>
    <mergeCell ref="B4:D4"/>
    <mergeCell ref="B7:H7"/>
    <mergeCell ref="B9:H9"/>
    <mergeCell ref="B27:E27"/>
    <mergeCell ref="B12:H12"/>
    <mergeCell ref="C14:C23"/>
    <mergeCell ref="C24:D24"/>
    <mergeCell ref="C25:D25"/>
    <mergeCell ref="C26:D26"/>
  </mergeCells>
  <pageMargins left="0.39370078740157483" right="0.39370078740157483" top="0.59055118110236227" bottom="0.19685039370078741" header="0.31496062992125984" footer="0.31496062992125984"/>
  <pageSetup paperSize="9" scale="6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A7F8C7-039A-40CF-8632-259E5B6C1523}">
  <dimension ref="B1:L126"/>
  <sheetViews>
    <sheetView view="pageBreakPreview" topLeftCell="A88" zoomScale="85" zoomScaleNormal="75" zoomScaleSheetLayoutView="85" workbookViewId="0">
      <selection activeCell="F103" sqref="F103"/>
    </sheetView>
  </sheetViews>
  <sheetFormatPr defaultColWidth="9.140625" defaultRowHeight="14.25" x14ac:dyDescent="0.2"/>
  <cols>
    <col min="1" max="1" width="2.42578125" style="23" customWidth="1"/>
    <col min="2" max="2" width="9.28515625" style="84" customWidth="1"/>
    <col min="3" max="3" width="50.28515625" style="84" customWidth="1"/>
    <col min="4" max="4" width="20.7109375" style="84" customWidth="1"/>
    <col min="5" max="5" width="20.85546875" style="84" customWidth="1"/>
    <col min="6" max="6" width="17.42578125" style="23" customWidth="1"/>
    <col min="7" max="7" width="20.140625" style="23" customWidth="1"/>
    <col min="8" max="8" width="2.5703125" style="22" customWidth="1"/>
    <col min="9" max="9" width="21.85546875" style="23" customWidth="1"/>
    <col min="10" max="10" width="2.42578125" style="23" customWidth="1"/>
    <col min="11" max="11" width="10.85546875" style="23" bestFit="1" customWidth="1"/>
    <col min="12" max="12" width="19" style="23" bestFit="1" customWidth="1"/>
    <col min="13" max="13" width="9.5703125" style="23" bestFit="1" customWidth="1"/>
    <col min="14" max="256" width="9.140625" style="23"/>
    <col min="257" max="257" width="2.42578125" style="23" customWidth="1"/>
    <col min="258" max="258" width="9.28515625" style="23" customWidth="1"/>
    <col min="259" max="259" width="50.28515625" style="23" customWidth="1"/>
    <col min="260" max="260" width="20.7109375" style="23" customWidth="1"/>
    <col min="261" max="261" width="20.85546875" style="23" customWidth="1"/>
    <col min="262" max="262" width="17.42578125" style="23" customWidth="1"/>
    <col min="263" max="263" width="20.140625" style="23" customWidth="1"/>
    <col min="264" max="264" width="2.5703125" style="23" customWidth="1"/>
    <col min="265" max="265" width="21.85546875" style="23" customWidth="1"/>
    <col min="266" max="266" width="2.42578125" style="23" customWidth="1"/>
    <col min="267" max="267" width="10.85546875" style="23" bestFit="1" customWidth="1"/>
    <col min="268" max="268" width="19" style="23" bestFit="1" customWidth="1"/>
    <col min="269" max="269" width="9.5703125" style="23" bestFit="1" customWidth="1"/>
    <col min="270" max="512" width="9.140625" style="23"/>
    <col min="513" max="513" width="2.42578125" style="23" customWidth="1"/>
    <col min="514" max="514" width="9.28515625" style="23" customWidth="1"/>
    <col min="515" max="515" width="50.28515625" style="23" customWidth="1"/>
    <col min="516" max="516" width="20.7109375" style="23" customWidth="1"/>
    <col min="517" max="517" width="20.85546875" style="23" customWidth="1"/>
    <col min="518" max="518" width="17.42578125" style="23" customWidth="1"/>
    <col min="519" max="519" width="20.140625" style="23" customWidth="1"/>
    <col min="520" max="520" width="2.5703125" style="23" customWidth="1"/>
    <col min="521" max="521" width="21.85546875" style="23" customWidth="1"/>
    <col min="522" max="522" width="2.42578125" style="23" customWidth="1"/>
    <col min="523" max="523" width="10.85546875" style="23" bestFit="1" customWidth="1"/>
    <col min="524" max="524" width="19" style="23" bestFit="1" customWidth="1"/>
    <col min="525" max="525" width="9.5703125" style="23" bestFit="1" customWidth="1"/>
    <col min="526" max="768" width="9.140625" style="23"/>
    <col min="769" max="769" width="2.42578125" style="23" customWidth="1"/>
    <col min="770" max="770" width="9.28515625" style="23" customWidth="1"/>
    <col min="771" max="771" width="50.28515625" style="23" customWidth="1"/>
    <col min="772" max="772" width="20.7109375" style="23" customWidth="1"/>
    <col min="773" max="773" width="20.85546875" style="23" customWidth="1"/>
    <col min="774" max="774" width="17.42578125" style="23" customWidth="1"/>
    <col min="775" max="775" width="20.140625" style="23" customWidth="1"/>
    <col min="776" max="776" width="2.5703125" style="23" customWidth="1"/>
    <col min="777" max="777" width="21.85546875" style="23" customWidth="1"/>
    <col min="778" max="778" width="2.42578125" style="23" customWidth="1"/>
    <col min="779" max="779" width="10.85546875" style="23" bestFit="1" customWidth="1"/>
    <col min="780" max="780" width="19" style="23" bestFit="1" customWidth="1"/>
    <col min="781" max="781" width="9.5703125" style="23" bestFit="1" customWidth="1"/>
    <col min="782" max="1024" width="9.140625" style="23"/>
    <col min="1025" max="1025" width="2.42578125" style="23" customWidth="1"/>
    <col min="1026" max="1026" width="9.28515625" style="23" customWidth="1"/>
    <col min="1027" max="1027" width="50.28515625" style="23" customWidth="1"/>
    <col min="1028" max="1028" width="20.7109375" style="23" customWidth="1"/>
    <col min="1029" max="1029" width="20.85546875" style="23" customWidth="1"/>
    <col min="1030" max="1030" width="17.42578125" style="23" customWidth="1"/>
    <col min="1031" max="1031" width="20.140625" style="23" customWidth="1"/>
    <col min="1032" max="1032" width="2.5703125" style="23" customWidth="1"/>
    <col min="1033" max="1033" width="21.85546875" style="23" customWidth="1"/>
    <col min="1034" max="1034" width="2.42578125" style="23" customWidth="1"/>
    <col min="1035" max="1035" width="10.85546875" style="23" bestFit="1" customWidth="1"/>
    <col min="1036" max="1036" width="19" style="23" bestFit="1" customWidth="1"/>
    <col min="1037" max="1037" width="9.5703125" style="23" bestFit="1" customWidth="1"/>
    <col min="1038" max="1280" width="9.140625" style="23"/>
    <col min="1281" max="1281" width="2.42578125" style="23" customWidth="1"/>
    <col min="1282" max="1282" width="9.28515625" style="23" customWidth="1"/>
    <col min="1283" max="1283" width="50.28515625" style="23" customWidth="1"/>
    <col min="1284" max="1284" width="20.7109375" style="23" customWidth="1"/>
    <col min="1285" max="1285" width="20.85546875" style="23" customWidth="1"/>
    <col min="1286" max="1286" width="17.42578125" style="23" customWidth="1"/>
    <col min="1287" max="1287" width="20.140625" style="23" customWidth="1"/>
    <col min="1288" max="1288" width="2.5703125" style="23" customWidth="1"/>
    <col min="1289" max="1289" width="21.85546875" style="23" customWidth="1"/>
    <col min="1290" max="1290" width="2.42578125" style="23" customWidth="1"/>
    <col min="1291" max="1291" width="10.85546875" style="23" bestFit="1" customWidth="1"/>
    <col min="1292" max="1292" width="19" style="23" bestFit="1" customWidth="1"/>
    <col min="1293" max="1293" width="9.5703125" style="23" bestFit="1" customWidth="1"/>
    <col min="1294" max="1536" width="9.140625" style="23"/>
    <col min="1537" max="1537" width="2.42578125" style="23" customWidth="1"/>
    <col min="1538" max="1538" width="9.28515625" style="23" customWidth="1"/>
    <col min="1539" max="1539" width="50.28515625" style="23" customWidth="1"/>
    <col min="1540" max="1540" width="20.7109375" style="23" customWidth="1"/>
    <col min="1541" max="1541" width="20.85546875" style="23" customWidth="1"/>
    <col min="1542" max="1542" width="17.42578125" style="23" customWidth="1"/>
    <col min="1543" max="1543" width="20.140625" style="23" customWidth="1"/>
    <col min="1544" max="1544" width="2.5703125" style="23" customWidth="1"/>
    <col min="1545" max="1545" width="21.85546875" style="23" customWidth="1"/>
    <col min="1546" max="1546" width="2.42578125" style="23" customWidth="1"/>
    <col min="1547" max="1547" width="10.85546875" style="23" bestFit="1" customWidth="1"/>
    <col min="1548" max="1548" width="19" style="23" bestFit="1" customWidth="1"/>
    <col min="1549" max="1549" width="9.5703125" style="23" bestFit="1" customWidth="1"/>
    <col min="1550" max="1792" width="9.140625" style="23"/>
    <col min="1793" max="1793" width="2.42578125" style="23" customWidth="1"/>
    <col min="1794" max="1794" width="9.28515625" style="23" customWidth="1"/>
    <col min="1795" max="1795" width="50.28515625" style="23" customWidth="1"/>
    <col min="1796" max="1796" width="20.7109375" style="23" customWidth="1"/>
    <col min="1797" max="1797" width="20.85546875" style="23" customWidth="1"/>
    <col min="1798" max="1798" width="17.42578125" style="23" customWidth="1"/>
    <col min="1799" max="1799" width="20.140625" style="23" customWidth="1"/>
    <col min="1800" max="1800" width="2.5703125" style="23" customWidth="1"/>
    <col min="1801" max="1801" width="21.85546875" style="23" customWidth="1"/>
    <col min="1802" max="1802" width="2.42578125" style="23" customWidth="1"/>
    <col min="1803" max="1803" width="10.85546875" style="23" bestFit="1" customWidth="1"/>
    <col min="1804" max="1804" width="19" style="23" bestFit="1" customWidth="1"/>
    <col min="1805" max="1805" width="9.5703125" style="23" bestFit="1" customWidth="1"/>
    <col min="1806" max="2048" width="9.140625" style="23"/>
    <col min="2049" max="2049" width="2.42578125" style="23" customWidth="1"/>
    <col min="2050" max="2050" width="9.28515625" style="23" customWidth="1"/>
    <col min="2051" max="2051" width="50.28515625" style="23" customWidth="1"/>
    <col min="2052" max="2052" width="20.7109375" style="23" customWidth="1"/>
    <col min="2053" max="2053" width="20.85546875" style="23" customWidth="1"/>
    <col min="2054" max="2054" width="17.42578125" style="23" customWidth="1"/>
    <col min="2055" max="2055" width="20.140625" style="23" customWidth="1"/>
    <col min="2056" max="2056" width="2.5703125" style="23" customWidth="1"/>
    <col min="2057" max="2057" width="21.85546875" style="23" customWidth="1"/>
    <col min="2058" max="2058" width="2.42578125" style="23" customWidth="1"/>
    <col min="2059" max="2059" width="10.85546875" style="23" bestFit="1" customWidth="1"/>
    <col min="2060" max="2060" width="19" style="23" bestFit="1" customWidth="1"/>
    <col min="2061" max="2061" width="9.5703125" style="23" bestFit="1" customWidth="1"/>
    <col min="2062" max="2304" width="9.140625" style="23"/>
    <col min="2305" max="2305" width="2.42578125" style="23" customWidth="1"/>
    <col min="2306" max="2306" width="9.28515625" style="23" customWidth="1"/>
    <col min="2307" max="2307" width="50.28515625" style="23" customWidth="1"/>
    <col min="2308" max="2308" width="20.7109375" style="23" customWidth="1"/>
    <col min="2309" max="2309" width="20.85546875" style="23" customWidth="1"/>
    <col min="2310" max="2310" width="17.42578125" style="23" customWidth="1"/>
    <col min="2311" max="2311" width="20.140625" style="23" customWidth="1"/>
    <col min="2312" max="2312" width="2.5703125" style="23" customWidth="1"/>
    <col min="2313" max="2313" width="21.85546875" style="23" customWidth="1"/>
    <col min="2314" max="2314" width="2.42578125" style="23" customWidth="1"/>
    <col min="2315" max="2315" width="10.85546875" style="23" bestFit="1" customWidth="1"/>
    <col min="2316" max="2316" width="19" style="23" bestFit="1" customWidth="1"/>
    <col min="2317" max="2317" width="9.5703125" style="23" bestFit="1" customWidth="1"/>
    <col min="2318" max="2560" width="9.140625" style="23"/>
    <col min="2561" max="2561" width="2.42578125" style="23" customWidth="1"/>
    <col min="2562" max="2562" width="9.28515625" style="23" customWidth="1"/>
    <col min="2563" max="2563" width="50.28515625" style="23" customWidth="1"/>
    <col min="2564" max="2564" width="20.7109375" style="23" customWidth="1"/>
    <col min="2565" max="2565" width="20.85546875" style="23" customWidth="1"/>
    <col min="2566" max="2566" width="17.42578125" style="23" customWidth="1"/>
    <col min="2567" max="2567" width="20.140625" style="23" customWidth="1"/>
    <col min="2568" max="2568" width="2.5703125" style="23" customWidth="1"/>
    <col min="2569" max="2569" width="21.85546875" style="23" customWidth="1"/>
    <col min="2570" max="2570" width="2.42578125" style="23" customWidth="1"/>
    <col min="2571" max="2571" width="10.85546875" style="23" bestFit="1" customWidth="1"/>
    <col min="2572" max="2572" width="19" style="23" bestFit="1" customWidth="1"/>
    <col min="2573" max="2573" width="9.5703125" style="23" bestFit="1" customWidth="1"/>
    <col min="2574" max="2816" width="9.140625" style="23"/>
    <col min="2817" max="2817" width="2.42578125" style="23" customWidth="1"/>
    <col min="2818" max="2818" width="9.28515625" style="23" customWidth="1"/>
    <col min="2819" max="2819" width="50.28515625" style="23" customWidth="1"/>
    <col min="2820" max="2820" width="20.7109375" style="23" customWidth="1"/>
    <col min="2821" max="2821" width="20.85546875" style="23" customWidth="1"/>
    <col min="2822" max="2822" width="17.42578125" style="23" customWidth="1"/>
    <col min="2823" max="2823" width="20.140625" style="23" customWidth="1"/>
    <col min="2824" max="2824" width="2.5703125" style="23" customWidth="1"/>
    <col min="2825" max="2825" width="21.85546875" style="23" customWidth="1"/>
    <col min="2826" max="2826" width="2.42578125" style="23" customWidth="1"/>
    <col min="2827" max="2827" width="10.85546875" style="23" bestFit="1" customWidth="1"/>
    <col min="2828" max="2828" width="19" style="23" bestFit="1" customWidth="1"/>
    <col min="2829" max="2829" width="9.5703125" style="23" bestFit="1" customWidth="1"/>
    <col min="2830" max="3072" width="9.140625" style="23"/>
    <col min="3073" max="3073" width="2.42578125" style="23" customWidth="1"/>
    <col min="3074" max="3074" width="9.28515625" style="23" customWidth="1"/>
    <col min="3075" max="3075" width="50.28515625" style="23" customWidth="1"/>
    <col min="3076" max="3076" width="20.7109375" style="23" customWidth="1"/>
    <col min="3077" max="3077" width="20.85546875" style="23" customWidth="1"/>
    <col min="3078" max="3078" width="17.42578125" style="23" customWidth="1"/>
    <col min="3079" max="3079" width="20.140625" style="23" customWidth="1"/>
    <col min="3080" max="3080" width="2.5703125" style="23" customWidth="1"/>
    <col min="3081" max="3081" width="21.85546875" style="23" customWidth="1"/>
    <col min="3082" max="3082" width="2.42578125" style="23" customWidth="1"/>
    <col min="3083" max="3083" width="10.85546875" style="23" bestFit="1" customWidth="1"/>
    <col min="3084" max="3084" width="19" style="23" bestFit="1" customWidth="1"/>
    <col min="3085" max="3085" width="9.5703125" style="23" bestFit="1" customWidth="1"/>
    <col min="3086" max="3328" width="9.140625" style="23"/>
    <col min="3329" max="3329" width="2.42578125" style="23" customWidth="1"/>
    <col min="3330" max="3330" width="9.28515625" style="23" customWidth="1"/>
    <col min="3331" max="3331" width="50.28515625" style="23" customWidth="1"/>
    <col min="3332" max="3332" width="20.7109375" style="23" customWidth="1"/>
    <col min="3333" max="3333" width="20.85546875" style="23" customWidth="1"/>
    <col min="3334" max="3334" width="17.42578125" style="23" customWidth="1"/>
    <col min="3335" max="3335" width="20.140625" style="23" customWidth="1"/>
    <col min="3336" max="3336" width="2.5703125" style="23" customWidth="1"/>
    <col min="3337" max="3337" width="21.85546875" style="23" customWidth="1"/>
    <col min="3338" max="3338" width="2.42578125" style="23" customWidth="1"/>
    <col min="3339" max="3339" width="10.85546875" style="23" bestFit="1" customWidth="1"/>
    <col min="3340" max="3340" width="19" style="23" bestFit="1" customWidth="1"/>
    <col min="3341" max="3341" width="9.5703125" style="23" bestFit="1" customWidth="1"/>
    <col min="3342" max="3584" width="9.140625" style="23"/>
    <col min="3585" max="3585" width="2.42578125" style="23" customWidth="1"/>
    <col min="3586" max="3586" width="9.28515625" style="23" customWidth="1"/>
    <col min="3587" max="3587" width="50.28515625" style="23" customWidth="1"/>
    <col min="3588" max="3588" width="20.7109375" style="23" customWidth="1"/>
    <col min="3589" max="3589" width="20.85546875" style="23" customWidth="1"/>
    <col min="3590" max="3590" width="17.42578125" style="23" customWidth="1"/>
    <col min="3591" max="3591" width="20.140625" style="23" customWidth="1"/>
    <col min="3592" max="3592" width="2.5703125" style="23" customWidth="1"/>
    <col min="3593" max="3593" width="21.85546875" style="23" customWidth="1"/>
    <col min="3594" max="3594" width="2.42578125" style="23" customWidth="1"/>
    <col min="3595" max="3595" width="10.85546875" style="23" bestFit="1" customWidth="1"/>
    <col min="3596" max="3596" width="19" style="23" bestFit="1" customWidth="1"/>
    <col min="3597" max="3597" width="9.5703125" style="23" bestFit="1" customWidth="1"/>
    <col min="3598" max="3840" width="9.140625" style="23"/>
    <col min="3841" max="3841" width="2.42578125" style="23" customWidth="1"/>
    <col min="3842" max="3842" width="9.28515625" style="23" customWidth="1"/>
    <col min="3843" max="3843" width="50.28515625" style="23" customWidth="1"/>
    <col min="3844" max="3844" width="20.7109375" style="23" customWidth="1"/>
    <col min="3845" max="3845" width="20.85546875" style="23" customWidth="1"/>
    <col min="3846" max="3846" width="17.42578125" style="23" customWidth="1"/>
    <col min="3847" max="3847" width="20.140625" style="23" customWidth="1"/>
    <col min="3848" max="3848" width="2.5703125" style="23" customWidth="1"/>
    <col min="3849" max="3849" width="21.85546875" style="23" customWidth="1"/>
    <col min="3850" max="3850" width="2.42578125" style="23" customWidth="1"/>
    <col min="3851" max="3851" width="10.85546875" style="23" bestFit="1" customWidth="1"/>
    <col min="3852" max="3852" width="19" style="23" bestFit="1" customWidth="1"/>
    <col min="3853" max="3853" width="9.5703125" style="23" bestFit="1" customWidth="1"/>
    <col min="3854" max="4096" width="9.140625" style="23"/>
    <col min="4097" max="4097" width="2.42578125" style="23" customWidth="1"/>
    <col min="4098" max="4098" width="9.28515625" style="23" customWidth="1"/>
    <col min="4099" max="4099" width="50.28515625" style="23" customWidth="1"/>
    <col min="4100" max="4100" width="20.7109375" style="23" customWidth="1"/>
    <col min="4101" max="4101" width="20.85546875" style="23" customWidth="1"/>
    <col min="4102" max="4102" width="17.42578125" style="23" customWidth="1"/>
    <col min="4103" max="4103" width="20.140625" style="23" customWidth="1"/>
    <col min="4104" max="4104" width="2.5703125" style="23" customWidth="1"/>
    <col min="4105" max="4105" width="21.85546875" style="23" customWidth="1"/>
    <col min="4106" max="4106" width="2.42578125" style="23" customWidth="1"/>
    <col min="4107" max="4107" width="10.85546875" style="23" bestFit="1" customWidth="1"/>
    <col min="4108" max="4108" width="19" style="23" bestFit="1" customWidth="1"/>
    <col min="4109" max="4109" width="9.5703125" style="23" bestFit="1" customWidth="1"/>
    <col min="4110" max="4352" width="9.140625" style="23"/>
    <col min="4353" max="4353" width="2.42578125" style="23" customWidth="1"/>
    <col min="4354" max="4354" width="9.28515625" style="23" customWidth="1"/>
    <col min="4355" max="4355" width="50.28515625" style="23" customWidth="1"/>
    <col min="4356" max="4356" width="20.7109375" style="23" customWidth="1"/>
    <col min="4357" max="4357" width="20.85546875" style="23" customWidth="1"/>
    <col min="4358" max="4358" width="17.42578125" style="23" customWidth="1"/>
    <col min="4359" max="4359" width="20.140625" style="23" customWidth="1"/>
    <col min="4360" max="4360" width="2.5703125" style="23" customWidth="1"/>
    <col min="4361" max="4361" width="21.85546875" style="23" customWidth="1"/>
    <col min="4362" max="4362" width="2.42578125" style="23" customWidth="1"/>
    <col min="4363" max="4363" width="10.85546875" style="23" bestFit="1" customWidth="1"/>
    <col min="4364" max="4364" width="19" style="23" bestFit="1" customWidth="1"/>
    <col min="4365" max="4365" width="9.5703125" style="23" bestFit="1" customWidth="1"/>
    <col min="4366" max="4608" width="9.140625" style="23"/>
    <col min="4609" max="4609" width="2.42578125" style="23" customWidth="1"/>
    <col min="4610" max="4610" width="9.28515625" style="23" customWidth="1"/>
    <col min="4611" max="4611" width="50.28515625" style="23" customWidth="1"/>
    <col min="4612" max="4612" width="20.7109375" style="23" customWidth="1"/>
    <col min="4613" max="4613" width="20.85546875" style="23" customWidth="1"/>
    <col min="4614" max="4614" width="17.42578125" style="23" customWidth="1"/>
    <col min="4615" max="4615" width="20.140625" style="23" customWidth="1"/>
    <col min="4616" max="4616" width="2.5703125" style="23" customWidth="1"/>
    <col min="4617" max="4617" width="21.85546875" style="23" customWidth="1"/>
    <col min="4618" max="4618" width="2.42578125" style="23" customWidth="1"/>
    <col min="4619" max="4619" width="10.85546875" style="23" bestFit="1" customWidth="1"/>
    <col min="4620" max="4620" width="19" style="23" bestFit="1" customWidth="1"/>
    <col min="4621" max="4621" width="9.5703125" style="23" bestFit="1" customWidth="1"/>
    <col min="4622" max="4864" width="9.140625" style="23"/>
    <col min="4865" max="4865" width="2.42578125" style="23" customWidth="1"/>
    <col min="4866" max="4866" width="9.28515625" style="23" customWidth="1"/>
    <col min="4867" max="4867" width="50.28515625" style="23" customWidth="1"/>
    <col min="4868" max="4868" width="20.7109375" style="23" customWidth="1"/>
    <col min="4869" max="4869" width="20.85546875" style="23" customWidth="1"/>
    <col min="4870" max="4870" width="17.42578125" style="23" customWidth="1"/>
    <col min="4871" max="4871" width="20.140625" style="23" customWidth="1"/>
    <col min="4872" max="4872" width="2.5703125" style="23" customWidth="1"/>
    <col min="4873" max="4873" width="21.85546875" style="23" customWidth="1"/>
    <col min="4874" max="4874" width="2.42578125" style="23" customWidth="1"/>
    <col min="4875" max="4875" width="10.85546875" style="23" bestFit="1" customWidth="1"/>
    <col min="4876" max="4876" width="19" style="23" bestFit="1" customWidth="1"/>
    <col min="4877" max="4877" width="9.5703125" style="23" bestFit="1" customWidth="1"/>
    <col min="4878" max="5120" width="9.140625" style="23"/>
    <col min="5121" max="5121" width="2.42578125" style="23" customWidth="1"/>
    <col min="5122" max="5122" width="9.28515625" style="23" customWidth="1"/>
    <col min="5123" max="5123" width="50.28515625" style="23" customWidth="1"/>
    <col min="5124" max="5124" width="20.7109375" style="23" customWidth="1"/>
    <col min="5125" max="5125" width="20.85546875" style="23" customWidth="1"/>
    <col min="5126" max="5126" width="17.42578125" style="23" customWidth="1"/>
    <col min="5127" max="5127" width="20.140625" style="23" customWidth="1"/>
    <col min="5128" max="5128" width="2.5703125" style="23" customWidth="1"/>
    <col min="5129" max="5129" width="21.85546875" style="23" customWidth="1"/>
    <col min="5130" max="5130" width="2.42578125" style="23" customWidth="1"/>
    <col min="5131" max="5131" width="10.85546875" style="23" bestFit="1" customWidth="1"/>
    <col min="5132" max="5132" width="19" style="23" bestFit="1" customWidth="1"/>
    <col min="5133" max="5133" width="9.5703125" style="23" bestFit="1" customWidth="1"/>
    <col min="5134" max="5376" width="9.140625" style="23"/>
    <col min="5377" max="5377" width="2.42578125" style="23" customWidth="1"/>
    <col min="5378" max="5378" width="9.28515625" style="23" customWidth="1"/>
    <col min="5379" max="5379" width="50.28515625" style="23" customWidth="1"/>
    <col min="5380" max="5380" width="20.7109375" style="23" customWidth="1"/>
    <col min="5381" max="5381" width="20.85546875" style="23" customWidth="1"/>
    <col min="5382" max="5382" width="17.42578125" style="23" customWidth="1"/>
    <col min="5383" max="5383" width="20.140625" style="23" customWidth="1"/>
    <col min="5384" max="5384" width="2.5703125" style="23" customWidth="1"/>
    <col min="5385" max="5385" width="21.85546875" style="23" customWidth="1"/>
    <col min="5386" max="5386" width="2.42578125" style="23" customWidth="1"/>
    <col min="5387" max="5387" width="10.85546875" style="23" bestFit="1" customWidth="1"/>
    <col min="5388" max="5388" width="19" style="23" bestFit="1" customWidth="1"/>
    <col min="5389" max="5389" width="9.5703125" style="23" bestFit="1" customWidth="1"/>
    <col min="5390" max="5632" width="9.140625" style="23"/>
    <col min="5633" max="5633" width="2.42578125" style="23" customWidth="1"/>
    <col min="5634" max="5634" width="9.28515625" style="23" customWidth="1"/>
    <col min="5635" max="5635" width="50.28515625" style="23" customWidth="1"/>
    <col min="5636" max="5636" width="20.7109375" style="23" customWidth="1"/>
    <col min="5637" max="5637" width="20.85546875" style="23" customWidth="1"/>
    <col min="5638" max="5638" width="17.42578125" style="23" customWidth="1"/>
    <col min="5639" max="5639" width="20.140625" style="23" customWidth="1"/>
    <col min="5640" max="5640" width="2.5703125" style="23" customWidth="1"/>
    <col min="5641" max="5641" width="21.85546875" style="23" customWidth="1"/>
    <col min="5642" max="5642" width="2.42578125" style="23" customWidth="1"/>
    <col min="5643" max="5643" width="10.85546875" style="23" bestFit="1" customWidth="1"/>
    <col min="5644" max="5644" width="19" style="23" bestFit="1" customWidth="1"/>
    <col min="5645" max="5645" width="9.5703125" style="23" bestFit="1" customWidth="1"/>
    <col min="5646" max="5888" width="9.140625" style="23"/>
    <col min="5889" max="5889" width="2.42578125" style="23" customWidth="1"/>
    <col min="5890" max="5890" width="9.28515625" style="23" customWidth="1"/>
    <col min="5891" max="5891" width="50.28515625" style="23" customWidth="1"/>
    <col min="5892" max="5892" width="20.7109375" style="23" customWidth="1"/>
    <col min="5893" max="5893" width="20.85546875" style="23" customWidth="1"/>
    <col min="5894" max="5894" width="17.42578125" style="23" customWidth="1"/>
    <col min="5895" max="5895" width="20.140625" style="23" customWidth="1"/>
    <col min="5896" max="5896" width="2.5703125" style="23" customWidth="1"/>
    <col min="5897" max="5897" width="21.85546875" style="23" customWidth="1"/>
    <col min="5898" max="5898" width="2.42578125" style="23" customWidth="1"/>
    <col min="5899" max="5899" width="10.85546875" style="23" bestFit="1" customWidth="1"/>
    <col min="5900" max="5900" width="19" style="23" bestFit="1" customWidth="1"/>
    <col min="5901" max="5901" width="9.5703125" style="23" bestFit="1" customWidth="1"/>
    <col min="5902" max="6144" width="9.140625" style="23"/>
    <col min="6145" max="6145" width="2.42578125" style="23" customWidth="1"/>
    <col min="6146" max="6146" width="9.28515625" style="23" customWidth="1"/>
    <col min="6147" max="6147" width="50.28515625" style="23" customWidth="1"/>
    <col min="6148" max="6148" width="20.7109375" style="23" customWidth="1"/>
    <col min="6149" max="6149" width="20.85546875" style="23" customWidth="1"/>
    <col min="6150" max="6150" width="17.42578125" style="23" customWidth="1"/>
    <col min="6151" max="6151" width="20.140625" style="23" customWidth="1"/>
    <col min="6152" max="6152" width="2.5703125" style="23" customWidth="1"/>
    <col min="6153" max="6153" width="21.85546875" style="23" customWidth="1"/>
    <col min="6154" max="6154" width="2.42578125" style="23" customWidth="1"/>
    <col min="6155" max="6155" width="10.85546875" style="23" bestFit="1" customWidth="1"/>
    <col min="6156" max="6156" width="19" style="23" bestFit="1" customWidth="1"/>
    <col min="6157" max="6157" width="9.5703125" style="23" bestFit="1" customWidth="1"/>
    <col min="6158" max="6400" width="9.140625" style="23"/>
    <col min="6401" max="6401" width="2.42578125" style="23" customWidth="1"/>
    <col min="6402" max="6402" width="9.28515625" style="23" customWidth="1"/>
    <col min="6403" max="6403" width="50.28515625" style="23" customWidth="1"/>
    <col min="6404" max="6404" width="20.7109375" style="23" customWidth="1"/>
    <col min="6405" max="6405" width="20.85546875" style="23" customWidth="1"/>
    <col min="6406" max="6406" width="17.42578125" style="23" customWidth="1"/>
    <col min="6407" max="6407" width="20.140625" style="23" customWidth="1"/>
    <col min="6408" max="6408" width="2.5703125" style="23" customWidth="1"/>
    <col min="6409" max="6409" width="21.85546875" style="23" customWidth="1"/>
    <col min="6410" max="6410" width="2.42578125" style="23" customWidth="1"/>
    <col min="6411" max="6411" width="10.85546875" style="23" bestFit="1" customWidth="1"/>
    <col min="6412" max="6412" width="19" style="23" bestFit="1" customWidth="1"/>
    <col min="6413" max="6413" width="9.5703125" style="23" bestFit="1" customWidth="1"/>
    <col min="6414" max="6656" width="9.140625" style="23"/>
    <col min="6657" max="6657" width="2.42578125" style="23" customWidth="1"/>
    <col min="6658" max="6658" width="9.28515625" style="23" customWidth="1"/>
    <col min="6659" max="6659" width="50.28515625" style="23" customWidth="1"/>
    <col min="6660" max="6660" width="20.7109375" style="23" customWidth="1"/>
    <col min="6661" max="6661" width="20.85546875" style="23" customWidth="1"/>
    <col min="6662" max="6662" width="17.42578125" style="23" customWidth="1"/>
    <col min="6663" max="6663" width="20.140625" style="23" customWidth="1"/>
    <col min="6664" max="6664" width="2.5703125" style="23" customWidth="1"/>
    <col min="6665" max="6665" width="21.85546875" style="23" customWidth="1"/>
    <col min="6666" max="6666" width="2.42578125" style="23" customWidth="1"/>
    <col min="6667" max="6667" width="10.85546875" style="23" bestFit="1" customWidth="1"/>
    <col min="6668" max="6668" width="19" style="23" bestFit="1" customWidth="1"/>
    <col min="6669" max="6669" width="9.5703125" style="23" bestFit="1" customWidth="1"/>
    <col min="6670" max="6912" width="9.140625" style="23"/>
    <col min="6913" max="6913" width="2.42578125" style="23" customWidth="1"/>
    <col min="6914" max="6914" width="9.28515625" style="23" customWidth="1"/>
    <col min="6915" max="6915" width="50.28515625" style="23" customWidth="1"/>
    <col min="6916" max="6916" width="20.7109375" style="23" customWidth="1"/>
    <col min="6917" max="6917" width="20.85546875" style="23" customWidth="1"/>
    <col min="6918" max="6918" width="17.42578125" style="23" customWidth="1"/>
    <col min="6919" max="6919" width="20.140625" style="23" customWidth="1"/>
    <col min="6920" max="6920" width="2.5703125" style="23" customWidth="1"/>
    <col min="6921" max="6921" width="21.85546875" style="23" customWidth="1"/>
    <col min="6922" max="6922" width="2.42578125" style="23" customWidth="1"/>
    <col min="6923" max="6923" width="10.85546875" style="23" bestFit="1" customWidth="1"/>
    <col min="6924" max="6924" width="19" style="23" bestFit="1" customWidth="1"/>
    <col min="6925" max="6925" width="9.5703125" style="23" bestFit="1" customWidth="1"/>
    <col min="6926" max="7168" width="9.140625" style="23"/>
    <col min="7169" max="7169" width="2.42578125" style="23" customWidth="1"/>
    <col min="7170" max="7170" width="9.28515625" style="23" customWidth="1"/>
    <col min="7171" max="7171" width="50.28515625" style="23" customWidth="1"/>
    <col min="7172" max="7172" width="20.7109375" style="23" customWidth="1"/>
    <col min="7173" max="7173" width="20.85546875" style="23" customWidth="1"/>
    <col min="7174" max="7174" width="17.42578125" style="23" customWidth="1"/>
    <col min="7175" max="7175" width="20.140625" style="23" customWidth="1"/>
    <col min="7176" max="7176" width="2.5703125" style="23" customWidth="1"/>
    <col min="7177" max="7177" width="21.85546875" style="23" customWidth="1"/>
    <col min="7178" max="7178" width="2.42578125" style="23" customWidth="1"/>
    <col min="7179" max="7179" width="10.85546875" style="23" bestFit="1" customWidth="1"/>
    <col min="7180" max="7180" width="19" style="23" bestFit="1" customWidth="1"/>
    <col min="7181" max="7181" width="9.5703125" style="23" bestFit="1" customWidth="1"/>
    <col min="7182" max="7424" width="9.140625" style="23"/>
    <col min="7425" max="7425" width="2.42578125" style="23" customWidth="1"/>
    <col min="7426" max="7426" width="9.28515625" style="23" customWidth="1"/>
    <col min="7427" max="7427" width="50.28515625" style="23" customWidth="1"/>
    <col min="7428" max="7428" width="20.7109375" style="23" customWidth="1"/>
    <col min="7429" max="7429" width="20.85546875" style="23" customWidth="1"/>
    <col min="7430" max="7430" width="17.42578125" style="23" customWidth="1"/>
    <col min="7431" max="7431" width="20.140625" style="23" customWidth="1"/>
    <col min="7432" max="7432" width="2.5703125" style="23" customWidth="1"/>
    <col min="7433" max="7433" width="21.85546875" style="23" customWidth="1"/>
    <col min="7434" max="7434" width="2.42578125" style="23" customWidth="1"/>
    <col min="7435" max="7435" width="10.85546875" style="23" bestFit="1" customWidth="1"/>
    <col min="7436" max="7436" width="19" style="23" bestFit="1" customWidth="1"/>
    <col min="7437" max="7437" width="9.5703125" style="23" bestFit="1" customWidth="1"/>
    <col min="7438" max="7680" width="9.140625" style="23"/>
    <col min="7681" max="7681" width="2.42578125" style="23" customWidth="1"/>
    <col min="7682" max="7682" width="9.28515625" style="23" customWidth="1"/>
    <col min="7683" max="7683" width="50.28515625" style="23" customWidth="1"/>
    <col min="7684" max="7684" width="20.7109375" style="23" customWidth="1"/>
    <col min="7685" max="7685" width="20.85546875" style="23" customWidth="1"/>
    <col min="7686" max="7686" width="17.42578125" style="23" customWidth="1"/>
    <col min="7687" max="7687" width="20.140625" style="23" customWidth="1"/>
    <col min="7688" max="7688" width="2.5703125" style="23" customWidth="1"/>
    <col min="7689" max="7689" width="21.85546875" style="23" customWidth="1"/>
    <col min="7690" max="7690" width="2.42578125" style="23" customWidth="1"/>
    <col min="7691" max="7691" width="10.85546875" style="23" bestFit="1" customWidth="1"/>
    <col min="7692" max="7692" width="19" style="23" bestFit="1" customWidth="1"/>
    <col min="7693" max="7693" width="9.5703125" style="23" bestFit="1" customWidth="1"/>
    <col min="7694" max="7936" width="9.140625" style="23"/>
    <col min="7937" max="7937" width="2.42578125" style="23" customWidth="1"/>
    <col min="7938" max="7938" width="9.28515625" style="23" customWidth="1"/>
    <col min="7939" max="7939" width="50.28515625" style="23" customWidth="1"/>
    <col min="7940" max="7940" width="20.7109375" style="23" customWidth="1"/>
    <col min="7941" max="7941" width="20.85546875" style="23" customWidth="1"/>
    <col min="7942" max="7942" width="17.42578125" style="23" customWidth="1"/>
    <col min="7943" max="7943" width="20.140625" style="23" customWidth="1"/>
    <col min="7944" max="7944" width="2.5703125" style="23" customWidth="1"/>
    <col min="7945" max="7945" width="21.85546875" style="23" customWidth="1"/>
    <col min="7946" max="7946" width="2.42578125" style="23" customWidth="1"/>
    <col min="7947" max="7947" width="10.85546875" style="23" bestFit="1" customWidth="1"/>
    <col min="7948" max="7948" width="19" style="23" bestFit="1" customWidth="1"/>
    <col min="7949" max="7949" width="9.5703125" style="23" bestFit="1" customWidth="1"/>
    <col min="7950" max="8192" width="9.140625" style="23"/>
    <col min="8193" max="8193" width="2.42578125" style="23" customWidth="1"/>
    <col min="8194" max="8194" width="9.28515625" style="23" customWidth="1"/>
    <col min="8195" max="8195" width="50.28515625" style="23" customWidth="1"/>
    <col min="8196" max="8196" width="20.7109375" style="23" customWidth="1"/>
    <col min="8197" max="8197" width="20.85546875" style="23" customWidth="1"/>
    <col min="8198" max="8198" width="17.42578125" style="23" customWidth="1"/>
    <col min="8199" max="8199" width="20.140625" style="23" customWidth="1"/>
    <col min="8200" max="8200" width="2.5703125" style="23" customWidth="1"/>
    <col min="8201" max="8201" width="21.85546875" style="23" customWidth="1"/>
    <col min="8202" max="8202" width="2.42578125" style="23" customWidth="1"/>
    <col min="8203" max="8203" width="10.85546875" style="23" bestFit="1" customWidth="1"/>
    <col min="8204" max="8204" width="19" style="23" bestFit="1" customWidth="1"/>
    <col min="8205" max="8205" width="9.5703125" style="23" bestFit="1" customWidth="1"/>
    <col min="8206" max="8448" width="9.140625" style="23"/>
    <col min="8449" max="8449" width="2.42578125" style="23" customWidth="1"/>
    <col min="8450" max="8450" width="9.28515625" style="23" customWidth="1"/>
    <col min="8451" max="8451" width="50.28515625" style="23" customWidth="1"/>
    <col min="8452" max="8452" width="20.7109375" style="23" customWidth="1"/>
    <col min="8453" max="8453" width="20.85546875" style="23" customWidth="1"/>
    <col min="8454" max="8454" width="17.42578125" style="23" customWidth="1"/>
    <col min="8455" max="8455" width="20.140625" style="23" customWidth="1"/>
    <col min="8456" max="8456" width="2.5703125" style="23" customWidth="1"/>
    <col min="8457" max="8457" width="21.85546875" style="23" customWidth="1"/>
    <col min="8458" max="8458" width="2.42578125" style="23" customWidth="1"/>
    <col min="8459" max="8459" width="10.85546875" style="23" bestFit="1" customWidth="1"/>
    <col min="8460" max="8460" width="19" style="23" bestFit="1" customWidth="1"/>
    <col min="8461" max="8461" width="9.5703125" style="23" bestFit="1" customWidth="1"/>
    <col min="8462" max="8704" width="9.140625" style="23"/>
    <col min="8705" max="8705" width="2.42578125" style="23" customWidth="1"/>
    <col min="8706" max="8706" width="9.28515625" style="23" customWidth="1"/>
    <col min="8707" max="8707" width="50.28515625" style="23" customWidth="1"/>
    <col min="8708" max="8708" width="20.7109375" style="23" customWidth="1"/>
    <col min="8709" max="8709" width="20.85546875" style="23" customWidth="1"/>
    <col min="8710" max="8710" width="17.42578125" style="23" customWidth="1"/>
    <col min="8711" max="8711" width="20.140625" style="23" customWidth="1"/>
    <col min="8712" max="8712" width="2.5703125" style="23" customWidth="1"/>
    <col min="8713" max="8713" width="21.85546875" style="23" customWidth="1"/>
    <col min="8714" max="8714" width="2.42578125" style="23" customWidth="1"/>
    <col min="8715" max="8715" width="10.85546875" style="23" bestFit="1" customWidth="1"/>
    <col min="8716" max="8716" width="19" style="23" bestFit="1" customWidth="1"/>
    <col min="8717" max="8717" width="9.5703125" style="23" bestFit="1" customWidth="1"/>
    <col min="8718" max="8960" width="9.140625" style="23"/>
    <col min="8961" max="8961" width="2.42578125" style="23" customWidth="1"/>
    <col min="8962" max="8962" width="9.28515625" style="23" customWidth="1"/>
    <col min="8963" max="8963" width="50.28515625" style="23" customWidth="1"/>
    <col min="8964" max="8964" width="20.7109375" style="23" customWidth="1"/>
    <col min="8965" max="8965" width="20.85546875" style="23" customWidth="1"/>
    <col min="8966" max="8966" width="17.42578125" style="23" customWidth="1"/>
    <col min="8967" max="8967" width="20.140625" style="23" customWidth="1"/>
    <col min="8968" max="8968" width="2.5703125" style="23" customWidth="1"/>
    <col min="8969" max="8969" width="21.85546875" style="23" customWidth="1"/>
    <col min="8970" max="8970" width="2.42578125" style="23" customWidth="1"/>
    <col min="8971" max="8971" width="10.85546875" style="23" bestFit="1" customWidth="1"/>
    <col min="8972" max="8972" width="19" style="23" bestFit="1" customWidth="1"/>
    <col min="8973" max="8973" width="9.5703125" style="23" bestFit="1" customWidth="1"/>
    <col min="8974" max="9216" width="9.140625" style="23"/>
    <col min="9217" max="9217" width="2.42578125" style="23" customWidth="1"/>
    <col min="9218" max="9218" width="9.28515625" style="23" customWidth="1"/>
    <col min="9219" max="9219" width="50.28515625" style="23" customWidth="1"/>
    <col min="9220" max="9220" width="20.7109375" style="23" customWidth="1"/>
    <col min="9221" max="9221" width="20.85546875" style="23" customWidth="1"/>
    <col min="9222" max="9222" width="17.42578125" style="23" customWidth="1"/>
    <col min="9223" max="9223" width="20.140625" style="23" customWidth="1"/>
    <col min="9224" max="9224" width="2.5703125" style="23" customWidth="1"/>
    <col min="9225" max="9225" width="21.85546875" style="23" customWidth="1"/>
    <col min="9226" max="9226" width="2.42578125" style="23" customWidth="1"/>
    <col min="9227" max="9227" width="10.85546875" style="23" bestFit="1" customWidth="1"/>
    <col min="9228" max="9228" width="19" style="23" bestFit="1" customWidth="1"/>
    <col min="9229" max="9229" width="9.5703125" style="23" bestFit="1" customWidth="1"/>
    <col min="9230" max="9472" width="9.140625" style="23"/>
    <col min="9473" max="9473" width="2.42578125" style="23" customWidth="1"/>
    <col min="9474" max="9474" width="9.28515625" style="23" customWidth="1"/>
    <col min="9475" max="9475" width="50.28515625" style="23" customWidth="1"/>
    <col min="9476" max="9476" width="20.7109375" style="23" customWidth="1"/>
    <col min="9477" max="9477" width="20.85546875" style="23" customWidth="1"/>
    <col min="9478" max="9478" width="17.42578125" style="23" customWidth="1"/>
    <col min="9479" max="9479" width="20.140625" style="23" customWidth="1"/>
    <col min="9480" max="9480" width="2.5703125" style="23" customWidth="1"/>
    <col min="9481" max="9481" width="21.85546875" style="23" customWidth="1"/>
    <col min="9482" max="9482" width="2.42578125" style="23" customWidth="1"/>
    <col min="9483" max="9483" width="10.85546875" style="23" bestFit="1" customWidth="1"/>
    <col min="9484" max="9484" width="19" style="23" bestFit="1" customWidth="1"/>
    <col min="9485" max="9485" width="9.5703125" style="23" bestFit="1" customWidth="1"/>
    <col min="9486" max="9728" width="9.140625" style="23"/>
    <col min="9729" max="9729" width="2.42578125" style="23" customWidth="1"/>
    <col min="9730" max="9730" width="9.28515625" style="23" customWidth="1"/>
    <col min="9731" max="9731" width="50.28515625" style="23" customWidth="1"/>
    <col min="9732" max="9732" width="20.7109375" style="23" customWidth="1"/>
    <col min="9733" max="9733" width="20.85546875" style="23" customWidth="1"/>
    <col min="9734" max="9734" width="17.42578125" style="23" customWidth="1"/>
    <col min="9735" max="9735" width="20.140625" style="23" customWidth="1"/>
    <col min="9736" max="9736" width="2.5703125" style="23" customWidth="1"/>
    <col min="9737" max="9737" width="21.85546875" style="23" customWidth="1"/>
    <col min="9738" max="9738" width="2.42578125" style="23" customWidth="1"/>
    <col min="9739" max="9739" width="10.85546875" style="23" bestFit="1" customWidth="1"/>
    <col min="9740" max="9740" width="19" style="23" bestFit="1" customWidth="1"/>
    <col min="9741" max="9741" width="9.5703125" style="23" bestFit="1" customWidth="1"/>
    <col min="9742" max="9984" width="9.140625" style="23"/>
    <col min="9985" max="9985" width="2.42578125" style="23" customWidth="1"/>
    <col min="9986" max="9986" width="9.28515625" style="23" customWidth="1"/>
    <col min="9987" max="9987" width="50.28515625" style="23" customWidth="1"/>
    <col min="9988" max="9988" width="20.7109375" style="23" customWidth="1"/>
    <col min="9989" max="9989" width="20.85546875" style="23" customWidth="1"/>
    <col min="9990" max="9990" width="17.42578125" style="23" customWidth="1"/>
    <col min="9991" max="9991" width="20.140625" style="23" customWidth="1"/>
    <col min="9992" max="9992" width="2.5703125" style="23" customWidth="1"/>
    <col min="9993" max="9993" width="21.85546875" style="23" customWidth="1"/>
    <col min="9994" max="9994" width="2.42578125" style="23" customWidth="1"/>
    <col min="9995" max="9995" width="10.85546875" style="23" bestFit="1" customWidth="1"/>
    <col min="9996" max="9996" width="19" style="23" bestFit="1" customWidth="1"/>
    <col min="9997" max="9997" width="9.5703125" style="23" bestFit="1" customWidth="1"/>
    <col min="9998" max="10240" width="9.140625" style="23"/>
    <col min="10241" max="10241" width="2.42578125" style="23" customWidth="1"/>
    <col min="10242" max="10242" width="9.28515625" style="23" customWidth="1"/>
    <col min="10243" max="10243" width="50.28515625" style="23" customWidth="1"/>
    <col min="10244" max="10244" width="20.7109375" style="23" customWidth="1"/>
    <col min="10245" max="10245" width="20.85546875" style="23" customWidth="1"/>
    <col min="10246" max="10246" width="17.42578125" style="23" customWidth="1"/>
    <col min="10247" max="10247" width="20.140625" style="23" customWidth="1"/>
    <col min="10248" max="10248" width="2.5703125" style="23" customWidth="1"/>
    <col min="10249" max="10249" width="21.85546875" style="23" customWidth="1"/>
    <col min="10250" max="10250" width="2.42578125" style="23" customWidth="1"/>
    <col min="10251" max="10251" width="10.85546875" style="23" bestFit="1" customWidth="1"/>
    <col min="10252" max="10252" width="19" style="23" bestFit="1" customWidth="1"/>
    <col min="10253" max="10253" width="9.5703125" style="23" bestFit="1" customWidth="1"/>
    <col min="10254" max="10496" width="9.140625" style="23"/>
    <col min="10497" max="10497" width="2.42578125" style="23" customWidth="1"/>
    <col min="10498" max="10498" width="9.28515625" style="23" customWidth="1"/>
    <col min="10499" max="10499" width="50.28515625" style="23" customWidth="1"/>
    <col min="10500" max="10500" width="20.7109375" style="23" customWidth="1"/>
    <col min="10501" max="10501" width="20.85546875" style="23" customWidth="1"/>
    <col min="10502" max="10502" width="17.42578125" style="23" customWidth="1"/>
    <col min="10503" max="10503" width="20.140625" style="23" customWidth="1"/>
    <col min="10504" max="10504" width="2.5703125" style="23" customWidth="1"/>
    <col min="10505" max="10505" width="21.85546875" style="23" customWidth="1"/>
    <col min="10506" max="10506" width="2.42578125" style="23" customWidth="1"/>
    <col min="10507" max="10507" width="10.85546875" style="23" bestFit="1" customWidth="1"/>
    <col min="10508" max="10508" width="19" style="23" bestFit="1" customWidth="1"/>
    <col min="10509" max="10509" width="9.5703125" style="23" bestFit="1" customWidth="1"/>
    <col min="10510" max="10752" width="9.140625" style="23"/>
    <col min="10753" max="10753" width="2.42578125" style="23" customWidth="1"/>
    <col min="10754" max="10754" width="9.28515625" style="23" customWidth="1"/>
    <col min="10755" max="10755" width="50.28515625" style="23" customWidth="1"/>
    <col min="10756" max="10756" width="20.7109375" style="23" customWidth="1"/>
    <col min="10757" max="10757" width="20.85546875" style="23" customWidth="1"/>
    <col min="10758" max="10758" width="17.42578125" style="23" customWidth="1"/>
    <col min="10759" max="10759" width="20.140625" style="23" customWidth="1"/>
    <col min="10760" max="10760" width="2.5703125" style="23" customWidth="1"/>
    <col min="10761" max="10761" width="21.85546875" style="23" customWidth="1"/>
    <col min="10762" max="10762" width="2.42578125" style="23" customWidth="1"/>
    <col min="10763" max="10763" width="10.85546875" style="23" bestFit="1" customWidth="1"/>
    <col min="10764" max="10764" width="19" style="23" bestFit="1" customWidth="1"/>
    <col min="10765" max="10765" width="9.5703125" style="23" bestFit="1" customWidth="1"/>
    <col min="10766" max="11008" width="9.140625" style="23"/>
    <col min="11009" max="11009" width="2.42578125" style="23" customWidth="1"/>
    <col min="11010" max="11010" width="9.28515625" style="23" customWidth="1"/>
    <col min="11011" max="11011" width="50.28515625" style="23" customWidth="1"/>
    <col min="11012" max="11012" width="20.7109375" style="23" customWidth="1"/>
    <col min="11013" max="11013" width="20.85546875" style="23" customWidth="1"/>
    <col min="11014" max="11014" width="17.42578125" style="23" customWidth="1"/>
    <col min="11015" max="11015" width="20.140625" style="23" customWidth="1"/>
    <col min="11016" max="11016" width="2.5703125" style="23" customWidth="1"/>
    <col min="11017" max="11017" width="21.85546875" style="23" customWidth="1"/>
    <col min="11018" max="11018" width="2.42578125" style="23" customWidth="1"/>
    <col min="11019" max="11019" width="10.85546875" style="23" bestFit="1" customWidth="1"/>
    <col min="11020" max="11020" width="19" style="23" bestFit="1" customWidth="1"/>
    <col min="11021" max="11021" width="9.5703125" style="23" bestFit="1" customWidth="1"/>
    <col min="11022" max="11264" width="9.140625" style="23"/>
    <col min="11265" max="11265" width="2.42578125" style="23" customWidth="1"/>
    <col min="11266" max="11266" width="9.28515625" style="23" customWidth="1"/>
    <col min="11267" max="11267" width="50.28515625" style="23" customWidth="1"/>
    <col min="11268" max="11268" width="20.7109375" style="23" customWidth="1"/>
    <col min="11269" max="11269" width="20.85546875" style="23" customWidth="1"/>
    <col min="11270" max="11270" width="17.42578125" style="23" customWidth="1"/>
    <col min="11271" max="11271" width="20.140625" style="23" customWidth="1"/>
    <col min="11272" max="11272" width="2.5703125" style="23" customWidth="1"/>
    <col min="11273" max="11273" width="21.85546875" style="23" customWidth="1"/>
    <col min="11274" max="11274" width="2.42578125" style="23" customWidth="1"/>
    <col min="11275" max="11275" width="10.85546875" style="23" bestFit="1" customWidth="1"/>
    <col min="11276" max="11276" width="19" style="23" bestFit="1" customWidth="1"/>
    <col min="11277" max="11277" width="9.5703125" style="23" bestFit="1" customWidth="1"/>
    <col min="11278" max="11520" width="9.140625" style="23"/>
    <col min="11521" max="11521" width="2.42578125" style="23" customWidth="1"/>
    <col min="11522" max="11522" width="9.28515625" style="23" customWidth="1"/>
    <col min="11523" max="11523" width="50.28515625" style="23" customWidth="1"/>
    <col min="11524" max="11524" width="20.7109375" style="23" customWidth="1"/>
    <col min="11525" max="11525" width="20.85546875" style="23" customWidth="1"/>
    <col min="11526" max="11526" width="17.42578125" style="23" customWidth="1"/>
    <col min="11527" max="11527" width="20.140625" style="23" customWidth="1"/>
    <col min="11528" max="11528" width="2.5703125" style="23" customWidth="1"/>
    <col min="11529" max="11529" width="21.85546875" style="23" customWidth="1"/>
    <col min="11530" max="11530" width="2.42578125" style="23" customWidth="1"/>
    <col min="11531" max="11531" width="10.85546875" style="23" bestFit="1" customWidth="1"/>
    <col min="11532" max="11532" width="19" style="23" bestFit="1" customWidth="1"/>
    <col min="11533" max="11533" width="9.5703125" style="23" bestFit="1" customWidth="1"/>
    <col min="11534" max="11776" width="9.140625" style="23"/>
    <col min="11777" max="11777" width="2.42578125" style="23" customWidth="1"/>
    <col min="11778" max="11778" width="9.28515625" style="23" customWidth="1"/>
    <col min="11779" max="11779" width="50.28515625" style="23" customWidth="1"/>
    <col min="11780" max="11780" width="20.7109375" style="23" customWidth="1"/>
    <col min="11781" max="11781" width="20.85546875" style="23" customWidth="1"/>
    <col min="11782" max="11782" width="17.42578125" style="23" customWidth="1"/>
    <col min="11783" max="11783" width="20.140625" style="23" customWidth="1"/>
    <col min="11784" max="11784" width="2.5703125" style="23" customWidth="1"/>
    <col min="11785" max="11785" width="21.85546875" style="23" customWidth="1"/>
    <col min="11786" max="11786" width="2.42578125" style="23" customWidth="1"/>
    <col min="11787" max="11787" width="10.85546875" style="23" bestFit="1" customWidth="1"/>
    <col min="11788" max="11788" width="19" style="23" bestFit="1" customWidth="1"/>
    <col min="11789" max="11789" width="9.5703125" style="23" bestFit="1" customWidth="1"/>
    <col min="11790" max="12032" width="9.140625" style="23"/>
    <col min="12033" max="12033" width="2.42578125" style="23" customWidth="1"/>
    <col min="12034" max="12034" width="9.28515625" style="23" customWidth="1"/>
    <col min="12035" max="12035" width="50.28515625" style="23" customWidth="1"/>
    <col min="12036" max="12036" width="20.7109375" style="23" customWidth="1"/>
    <col min="12037" max="12037" width="20.85546875" style="23" customWidth="1"/>
    <col min="12038" max="12038" width="17.42578125" style="23" customWidth="1"/>
    <col min="12039" max="12039" width="20.140625" style="23" customWidth="1"/>
    <col min="12040" max="12040" width="2.5703125" style="23" customWidth="1"/>
    <col min="12041" max="12041" width="21.85546875" style="23" customWidth="1"/>
    <col min="12042" max="12042" width="2.42578125" style="23" customWidth="1"/>
    <col min="12043" max="12043" width="10.85546875" style="23" bestFit="1" customWidth="1"/>
    <col min="12044" max="12044" width="19" style="23" bestFit="1" customWidth="1"/>
    <col min="12045" max="12045" width="9.5703125" style="23" bestFit="1" customWidth="1"/>
    <col min="12046" max="12288" width="9.140625" style="23"/>
    <col min="12289" max="12289" width="2.42578125" style="23" customWidth="1"/>
    <col min="12290" max="12290" width="9.28515625" style="23" customWidth="1"/>
    <col min="12291" max="12291" width="50.28515625" style="23" customWidth="1"/>
    <col min="12292" max="12292" width="20.7109375" style="23" customWidth="1"/>
    <col min="12293" max="12293" width="20.85546875" style="23" customWidth="1"/>
    <col min="12294" max="12294" width="17.42578125" style="23" customWidth="1"/>
    <col min="12295" max="12295" width="20.140625" style="23" customWidth="1"/>
    <col min="12296" max="12296" width="2.5703125" style="23" customWidth="1"/>
    <col min="12297" max="12297" width="21.85546875" style="23" customWidth="1"/>
    <col min="12298" max="12298" width="2.42578125" style="23" customWidth="1"/>
    <col min="12299" max="12299" width="10.85546875" style="23" bestFit="1" customWidth="1"/>
    <col min="12300" max="12300" width="19" style="23" bestFit="1" customWidth="1"/>
    <col min="12301" max="12301" width="9.5703125" style="23" bestFit="1" customWidth="1"/>
    <col min="12302" max="12544" width="9.140625" style="23"/>
    <col min="12545" max="12545" width="2.42578125" style="23" customWidth="1"/>
    <col min="12546" max="12546" width="9.28515625" style="23" customWidth="1"/>
    <col min="12547" max="12547" width="50.28515625" style="23" customWidth="1"/>
    <col min="12548" max="12548" width="20.7109375" style="23" customWidth="1"/>
    <col min="12549" max="12549" width="20.85546875" style="23" customWidth="1"/>
    <col min="12550" max="12550" width="17.42578125" style="23" customWidth="1"/>
    <col min="12551" max="12551" width="20.140625" style="23" customWidth="1"/>
    <col min="12552" max="12552" width="2.5703125" style="23" customWidth="1"/>
    <col min="12553" max="12553" width="21.85546875" style="23" customWidth="1"/>
    <col min="12554" max="12554" width="2.42578125" style="23" customWidth="1"/>
    <col min="12555" max="12555" width="10.85546875" style="23" bestFit="1" customWidth="1"/>
    <col min="12556" max="12556" width="19" style="23" bestFit="1" customWidth="1"/>
    <col min="12557" max="12557" width="9.5703125" style="23" bestFit="1" customWidth="1"/>
    <col min="12558" max="12800" width="9.140625" style="23"/>
    <col min="12801" max="12801" width="2.42578125" style="23" customWidth="1"/>
    <col min="12802" max="12802" width="9.28515625" style="23" customWidth="1"/>
    <col min="12803" max="12803" width="50.28515625" style="23" customWidth="1"/>
    <col min="12804" max="12804" width="20.7109375" style="23" customWidth="1"/>
    <col min="12805" max="12805" width="20.85546875" style="23" customWidth="1"/>
    <col min="12806" max="12806" width="17.42578125" style="23" customWidth="1"/>
    <col min="12807" max="12807" width="20.140625" style="23" customWidth="1"/>
    <col min="12808" max="12808" width="2.5703125" style="23" customWidth="1"/>
    <col min="12809" max="12809" width="21.85546875" style="23" customWidth="1"/>
    <col min="12810" max="12810" width="2.42578125" style="23" customWidth="1"/>
    <col min="12811" max="12811" width="10.85546875" style="23" bestFit="1" customWidth="1"/>
    <col min="12812" max="12812" width="19" style="23" bestFit="1" customWidth="1"/>
    <col min="12813" max="12813" width="9.5703125" style="23" bestFit="1" customWidth="1"/>
    <col min="12814" max="13056" width="9.140625" style="23"/>
    <col min="13057" max="13057" width="2.42578125" style="23" customWidth="1"/>
    <col min="13058" max="13058" width="9.28515625" style="23" customWidth="1"/>
    <col min="13059" max="13059" width="50.28515625" style="23" customWidth="1"/>
    <col min="13060" max="13060" width="20.7109375" style="23" customWidth="1"/>
    <col min="13061" max="13061" width="20.85546875" style="23" customWidth="1"/>
    <col min="13062" max="13062" width="17.42578125" style="23" customWidth="1"/>
    <col min="13063" max="13063" width="20.140625" style="23" customWidth="1"/>
    <col min="13064" max="13064" width="2.5703125" style="23" customWidth="1"/>
    <col min="13065" max="13065" width="21.85546875" style="23" customWidth="1"/>
    <col min="13066" max="13066" width="2.42578125" style="23" customWidth="1"/>
    <col min="13067" max="13067" width="10.85546875" style="23" bestFit="1" customWidth="1"/>
    <col min="13068" max="13068" width="19" style="23" bestFit="1" customWidth="1"/>
    <col min="13069" max="13069" width="9.5703125" style="23" bestFit="1" customWidth="1"/>
    <col min="13070" max="13312" width="9.140625" style="23"/>
    <col min="13313" max="13313" width="2.42578125" style="23" customWidth="1"/>
    <col min="13314" max="13314" width="9.28515625" style="23" customWidth="1"/>
    <col min="13315" max="13315" width="50.28515625" style="23" customWidth="1"/>
    <col min="13316" max="13316" width="20.7109375" style="23" customWidth="1"/>
    <col min="13317" max="13317" width="20.85546875" style="23" customWidth="1"/>
    <col min="13318" max="13318" width="17.42578125" style="23" customWidth="1"/>
    <col min="13319" max="13319" width="20.140625" style="23" customWidth="1"/>
    <col min="13320" max="13320" width="2.5703125" style="23" customWidth="1"/>
    <col min="13321" max="13321" width="21.85546875" style="23" customWidth="1"/>
    <col min="13322" max="13322" width="2.42578125" style="23" customWidth="1"/>
    <col min="13323" max="13323" width="10.85546875" style="23" bestFit="1" customWidth="1"/>
    <col min="13324" max="13324" width="19" style="23" bestFit="1" customWidth="1"/>
    <col min="13325" max="13325" width="9.5703125" style="23" bestFit="1" customWidth="1"/>
    <col min="13326" max="13568" width="9.140625" style="23"/>
    <col min="13569" max="13569" width="2.42578125" style="23" customWidth="1"/>
    <col min="13570" max="13570" width="9.28515625" style="23" customWidth="1"/>
    <col min="13571" max="13571" width="50.28515625" style="23" customWidth="1"/>
    <col min="13572" max="13572" width="20.7109375" style="23" customWidth="1"/>
    <col min="13573" max="13573" width="20.85546875" style="23" customWidth="1"/>
    <col min="13574" max="13574" width="17.42578125" style="23" customWidth="1"/>
    <col min="13575" max="13575" width="20.140625" style="23" customWidth="1"/>
    <col min="13576" max="13576" width="2.5703125" style="23" customWidth="1"/>
    <col min="13577" max="13577" width="21.85546875" style="23" customWidth="1"/>
    <col min="13578" max="13578" width="2.42578125" style="23" customWidth="1"/>
    <col min="13579" max="13579" width="10.85546875" style="23" bestFit="1" customWidth="1"/>
    <col min="13580" max="13580" width="19" style="23" bestFit="1" customWidth="1"/>
    <col min="13581" max="13581" width="9.5703125" style="23" bestFit="1" customWidth="1"/>
    <col min="13582" max="13824" width="9.140625" style="23"/>
    <col min="13825" max="13825" width="2.42578125" style="23" customWidth="1"/>
    <col min="13826" max="13826" width="9.28515625" style="23" customWidth="1"/>
    <col min="13827" max="13827" width="50.28515625" style="23" customWidth="1"/>
    <col min="13828" max="13828" width="20.7109375" style="23" customWidth="1"/>
    <col min="13829" max="13829" width="20.85546875" style="23" customWidth="1"/>
    <col min="13830" max="13830" width="17.42578125" style="23" customWidth="1"/>
    <col min="13831" max="13831" width="20.140625" style="23" customWidth="1"/>
    <col min="13832" max="13832" width="2.5703125" style="23" customWidth="1"/>
    <col min="13833" max="13833" width="21.85546875" style="23" customWidth="1"/>
    <col min="13834" max="13834" width="2.42578125" style="23" customWidth="1"/>
    <col min="13835" max="13835" width="10.85546875" style="23" bestFit="1" customWidth="1"/>
    <col min="13836" max="13836" width="19" style="23" bestFit="1" customWidth="1"/>
    <col min="13837" max="13837" width="9.5703125" style="23" bestFit="1" customWidth="1"/>
    <col min="13838" max="14080" width="9.140625" style="23"/>
    <col min="14081" max="14081" width="2.42578125" style="23" customWidth="1"/>
    <col min="14082" max="14082" width="9.28515625" style="23" customWidth="1"/>
    <col min="14083" max="14083" width="50.28515625" style="23" customWidth="1"/>
    <col min="14084" max="14084" width="20.7109375" style="23" customWidth="1"/>
    <col min="14085" max="14085" width="20.85546875" style="23" customWidth="1"/>
    <col min="14086" max="14086" width="17.42578125" style="23" customWidth="1"/>
    <col min="14087" max="14087" width="20.140625" style="23" customWidth="1"/>
    <col min="14088" max="14088" width="2.5703125" style="23" customWidth="1"/>
    <col min="14089" max="14089" width="21.85546875" style="23" customWidth="1"/>
    <col min="14090" max="14090" width="2.42578125" style="23" customWidth="1"/>
    <col min="14091" max="14091" width="10.85546875" style="23" bestFit="1" customWidth="1"/>
    <col min="14092" max="14092" width="19" style="23" bestFit="1" customWidth="1"/>
    <col min="14093" max="14093" width="9.5703125" style="23" bestFit="1" customWidth="1"/>
    <col min="14094" max="14336" width="9.140625" style="23"/>
    <col min="14337" max="14337" width="2.42578125" style="23" customWidth="1"/>
    <col min="14338" max="14338" width="9.28515625" style="23" customWidth="1"/>
    <col min="14339" max="14339" width="50.28515625" style="23" customWidth="1"/>
    <col min="14340" max="14340" width="20.7109375" style="23" customWidth="1"/>
    <col min="14341" max="14341" width="20.85546875" style="23" customWidth="1"/>
    <col min="14342" max="14342" width="17.42578125" style="23" customWidth="1"/>
    <col min="14343" max="14343" width="20.140625" style="23" customWidth="1"/>
    <col min="14344" max="14344" width="2.5703125" style="23" customWidth="1"/>
    <col min="14345" max="14345" width="21.85546875" style="23" customWidth="1"/>
    <col min="14346" max="14346" width="2.42578125" style="23" customWidth="1"/>
    <col min="14347" max="14347" width="10.85546875" style="23" bestFit="1" customWidth="1"/>
    <col min="14348" max="14348" width="19" style="23" bestFit="1" customWidth="1"/>
    <col min="14349" max="14349" width="9.5703125" style="23" bestFit="1" customWidth="1"/>
    <col min="14350" max="14592" width="9.140625" style="23"/>
    <col min="14593" max="14593" width="2.42578125" style="23" customWidth="1"/>
    <col min="14594" max="14594" width="9.28515625" style="23" customWidth="1"/>
    <col min="14595" max="14595" width="50.28515625" style="23" customWidth="1"/>
    <col min="14596" max="14596" width="20.7109375" style="23" customWidth="1"/>
    <col min="14597" max="14597" width="20.85546875" style="23" customWidth="1"/>
    <col min="14598" max="14598" width="17.42578125" style="23" customWidth="1"/>
    <col min="14599" max="14599" width="20.140625" style="23" customWidth="1"/>
    <col min="14600" max="14600" width="2.5703125" style="23" customWidth="1"/>
    <col min="14601" max="14601" width="21.85546875" style="23" customWidth="1"/>
    <col min="14602" max="14602" width="2.42578125" style="23" customWidth="1"/>
    <col min="14603" max="14603" width="10.85546875" style="23" bestFit="1" customWidth="1"/>
    <col min="14604" max="14604" width="19" style="23" bestFit="1" customWidth="1"/>
    <col min="14605" max="14605" width="9.5703125" style="23" bestFit="1" customWidth="1"/>
    <col min="14606" max="14848" width="9.140625" style="23"/>
    <col min="14849" max="14849" width="2.42578125" style="23" customWidth="1"/>
    <col min="14850" max="14850" width="9.28515625" style="23" customWidth="1"/>
    <col min="14851" max="14851" width="50.28515625" style="23" customWidth="1"/>
    <col min="14852" max="14852" width="20.7109375" style="23" customWidth="1"/>
    <col min="14853" max="14853" width="20.85546875" style="23" customWidth="1"/>
    <col min="14854" max="14854" width="17.42578125" style="23" customWidth="1"/>
    <col min="14855" max="14855" width="20.140625" style="23" customWidth="1"/>
    <col min="14856" max="14856" width="2.5703125" style="23" customWidth="1"/>
    <col min="14857" max="14857" width="21.85546875" style="23" customWidth="1"/>
    <col min="14858" max="14858" width="2.42578125" style="23" customWidth="1"/>
    <col min="14859" max="14859" width="10.85546875" style="23" bestFit="1" customWidth="1"/>
    <col min="14860" max="14860" width="19" style="23" bestFit="1" customWidth="1"/>
    <col min="14861" max="14861" width="9.5703125" style="23" bestFit="1" customWidth="1"/>
    <col min="14862" max="15104" width="9.140625" style="23"/>
    <col min="15105" max="15105" width="2.42578125" style="23" customWidth="1"/>
    <col min="15106" max="15106" width="9.28515625" style="23" customWidth="1"/>
    <col min="15107" max="15107" width="50.28515625" style="23" customWidth="1"/>
    <col min="15108" max="15108" width="20.7109375" style="23" customWidth="1"/>
    <col min="15109" max="15109" width="20.85546875" style="23" customWidth="1"/>
    <col min="15110" max="15110" width="17.42578125" style="23" customWidth="1"/>
    <col min="15111" max="15111" width="20.140625" style="23" customWidth="1"/>
    <col min="15112" max="15112" width="2.5703125" style="23" customWidth="1"/>
    <col min="15113" max="15113" width="21.85546875" style="23" customWidth="1"/>
    <col min="15114" max="15114" width="2.42578125" style="23" customWidth="1"/>
    <col min="15115" max="15115" width="10.85546875" style="23" bestFit="1" customWidth="1"/>
    <col min="15116" max="15116" width="19" style="23" bestFit="1" customWidth="1"/>
    <col min="15117" max="15117" width="9.5703125" style="23" bestFit="1" customWidth="1"/>
    <col min="15118" max="15360" width="9.140625" style="23"/>
    <col min="15361" max="15361" width="2.42578125" style="23" customWidth="1"/>
    <col min="15362" max="15362" width="9.28515625" style="23" customWidth="1"/>
    <col min="15363" max="15363" width="50.28515625" style="23" customWidth="1"/>
    <col min="15364" max="15364" width="20.7109375" style="23" customWidth="1"/>
    <col min="15365" max="15365" width="20.85546875" style="23" customWidth="1"/>
    <col min="15366" max="15366" width="17.42578125" style="23" customWidth="1"/>
    <col min="15367" max="15367" width="20.140625" style="23" customWidth="1"/>
    <col min="15368" max="15368" width="2.5703125" style="23" customWidth="1"/>
    <col min="15369" max="15369" width="21.85546875" style="23" customWidth="1"/>
    <col min="15370" max="15370" width="2.42578125" style="23" customWidth="1"/>
    <col min="15371" max="15371" width="10.85546875" style="23" bestFit="1" customWidth="1"/>
    <col min="15372" max="15372" width="19" style="23" bestFit="1" customWidth="1"/>
    <col min="15373" max="15373" width="9.5703125" style="23" bestFit="1" customWidth="1"/>
    <col min="15374" max="15616" width="9.140625" style="23"/>
    <col min="15617" max="15617" width="2.42578125" style="23" customWidth="1"/>
    <col min="15618" max="15618" width="9.28515625" style="23" customWidth="1"/>
    <col min="15619" max="15619" width="50.28515625" style="23" customWidth="1"/>
    <col min="15620" max="15620" width="20.7109375" style="23" customWidth="1"/>
    <col min="15621" max="15621" width="20.85546875" style="23" customWidth="1"/>
    <col min="15622" max="15622" width="17.42578125" style="23" customWidth="1"/>
    <col min="15623" max="15623" width="20.140625" style="23" customWidth="1"/>
    <col min="15624" max="15624" width="2.5703125" style="23" customWidth="1"/>
    <col min="15625" max="15625" width="21.85546875" style="23" customWidth="1"/>
    <col min="15626" max="15626" width="2.42578125" style="23" customWidth="1"/>
    <col min="15627" max="15627" width="10.85546875" style="23" bestFit="1" customWidth="1"/>
    <col min="15628" max="15628" width="19" style="23" bestFit="1" customWidth="1"/>
    <col min="15629" max="15629" width="9.5703125" style="23" bestFit="1" customWidth="1"/>
    <col min="15630" max="15872" width="9.140625" style="23"/>
    <col min="15873" max="15873" width="2.42578125" style="23" customWidth="1"/>
    <col min="15874" max="15874" width="9.28515625" style="23" customWidth="1"/>
    <col min="15875" max="15875" width="50.28515625" style="23" customWidth="1"/>
    <col min="15876" max="15876" width="20.7109375" style="23" customWidth="1"/>
    <col min="15877" max="15877" width="20.85546875" style="23" customWidth="1"/>
    <col min="15878" max="15878" width="17.42578125" style="23" customWidth="1"/>
    <col min="15879" max="15879" width="20.140625" style="23" customWidth="1"/>
    <col min="15880" max="15880" width="2.5703125" style="23" customWidth="1"/>
    <col min="15881" max="15881" width="21.85546875" style="23" customWidth="1"/>
    <col min="15882" max="15882" width="2.42578125" style="23" customWidth="1"/>
    <col min="15883" max="15883" width="10.85546875" style="23" bestFit="1" customWidth="1"/>
    <col min="15884" max="15884" width="19" style="23" bestFit="1" customWidth="1"/>
    <col min="15885" max="15885" width="9.5703125" style="23" bestFit="1" customWidth="1"/>
    <col min="15886" max="16128" width="9.140625" style="23"/>
    <col min="16129" max="16129" width="2.42578125" style="23" customWidth="1"/>
    <col min="16130" max="16130" width="9.28515625" style="23" customWidth="1"/>
    <col min="16131" max="16131" width="50.28515625" style="23" customWidth="1"/>
    <col min="16132" max="16132" width="20.7109375" style="23" customWidth="1"/>
    <col min="16133" max="16133" width="20.85546875" style="23" customWidth="1"/>
    <col min="16134" max="16134" width="17.42578125" style="23" customWidth="1"/>
    <col min="16135" max="16135" width="20.140625" style="23" customWidth="1"/>
    <col min="16136" max="16136" width="2.5703125" style="23" customWidth="1"/>
    <col min="16137" max="16137" width="21.85546875" style="23" customWidth="1"/>
    <col min="16138" max="16138" width="2.42578125" style="23" customWidth="1"/>
    <col min="16139" max="16139" width="10.85546875" style="23" bestFit="1" customWidth="1"/>
    <col min="16140" max="16140" width="19" style="23" bestFit="1" customWidth="1"/>
    <col min="16141" max="16141" width="9.5703125" style="23" bestFit="1" customWidth="1"/>
    <col min="16142" max="16384" width="9.140625" style="23"/>
  </cols>
  <sheetData>
    <row r="1" spans="2:10" ht="12" customHeight="1" x14ac:dyDescent="0.2">
      <c r="B1" s="174"/>
      <c r="C1" s="174"/>
      <c r="D1" s="174"/>
      <c r="E1" s="174"/>
      <c r="F1" s="174"/>
      <c r="G1" s="174"/>
    </row>
    <row r="2" spans="2:10" x14ac:dyDescent="0.2">
      <c r="B2" s="24"/>
      <c r="C2" s="24"/>
      <c r="D2" s="24"/>
      <c r="E2" s="24"/>
      <c r="F2" s="24"/>
      <c r="G2" s="24"/>
      <c r="H2" s="24"/>
      <c r="I2" s="24"/>
    </row>
    <row r="3" spans="2:10" ht="12.75" customHeight="1" x14ac:dyDescent="0.2">
      <c r="B3" s="24" t="s">
        <v>171</v>
      </c>
      <c r="C3" s="24"/>
      <c r="D3" s="24"/>
      <c r="E3" s="24"/>
      <c r="F3" s="24"/>
      <c r="G3" s="24"/>
      <c r="H3" s="24"/>
      <c r="I3" s="24"/>
    </row>
    <row r="4" spans="2:10" ht="12" customHeight="1" x14ac:dyDescent="0.2">
      <c r="B4" s="96" t="s">
        <v>172</v>
      </c>
      <c r="C4" s="24"/>
      <c r="D4" s="24"/>
      <c r="E4" s="24"/>
      <c r="F4" s="24"/>
      <c r="G4" s="24"/>
      <c r="H4" s="24"/>
      <c r="I4" s="24"/>
    </row>
    <row r="5" spans="2:10" ht="12" customHeight="1" x14ac:dyDescent="0.2">
      <c r="B5" s="24"/>
      <c r="C5" s="24"/>
      <c r="D5" s="24"/>
      <c r="E5" s="24"/>
      <c r="F5" s="24"/>
      <c r="G5" s="24"/>
      <c r="H5" s="24"/>
      <c r="I5" s="24"/>
    </row>
    <row r="6" spans="2:10" ht="12" customHeight="1" x14ac:dyDescent="0.2">
      <c r="B6" s="24"/>
      <c r="C6" s="24"/>
      <c r="D6" s="24"/>
      <c r="E6" s="24"/>
      <c r="F6" s="24"/>
      <c r="G6" s="24"/>
      <c r="H6" s="24"/>
      <c r="I6" s="24"/>
    </row>
    <row r="8" spans="2:10" x14ac:dyDescent="0.2">
      <c r="B8" s="175" t="s">
        <v>65</v>
      </c>
      <c r="C8" s="175"/>
      <c r="D8" s="175"/>
      <c r="E8" s="175"/>
      <c r="F8" s="175"/>
      <c r="G8" s="175"/>
      <c r="H8" s="25"/>
      <c r="I8" s="25"/>
      <c r="J8" s="25"/>
    </row>
    <row r="9" spans="2:10" x14ac:dyDescent="0.2">
      <c r="B9" s="136" t="s">
        <v>66</v>
      </c>
      <c r="C9" s="136"/>
      <c r="D9" s="136"/>
      <c r="E9" s="170" t="s">
        <v>67</v>
      </c>
      <c r="F9" s="170"/>
      <c r="G9" s="170"/>
      <c r="H9" s="25"/>
      <c r="I9" s="25"/>
      <c r="J9" s="25"/>
    </row>
    <row r="10" spans="2:10" x14ac:dyDescent="0.2">
      <c r="B10" s="136" t="s">
        <v>68</v>
      </c>
      <c r="C10" s="136"/>
      <c r="D10" s="136"/>
      <c r="E10" s="170" t="s">
        <v>69</v>
      </c>
      <c r="F10" s="170"/>
      <c r="G10" s="170"/>
      <c r="H10" s="25"/>
      <c r="I10" s="25"/>
      <c r="J10" s="25"/>
    </row>
    <row r="11" spans="2:10" x14ac:dyDescent="0.2">
      <c r="B11" s="172" t="s">
        <v>70</v>
      </c>
      <c r="C11" s="172"/>
      <c r="D11" s="172"/>
      <c r="E11" s="170" t="s">
        <v>71</v>
      </c>
      <c r="F11" s="170"/>
      <c r="G11" s="170"/>
      <c r="H11" s="25"/>
      <c r="I11" s="25"/>
      <c r="J11" s="25"/>
    </row>
    <row r="12" spans="2:10" x14ac:dyDescent="0.2">
      <c r="B12" s="136" t="s">
        <v>72</v>
      </c>
      <c r="C12" s="136"/>
      <c r="D12" s="136"/>
      <c r="E12" s="136"/>
      <c r="F12" s="136"/>
      <c r="G12" s="136"/>
      <c r="H12" s="25"/>
      <c r="I12" s="25"/>
      <c r="J12" s="25"/>
    </row>
    <row r="13" spans="2:10" x14ac:dyDescent="0.2">
      <c r="B13" s="26" t="s">
        <v>3</v>
      </c>
      <c r="C13" s="135" t="s">
        <v>73</v>
      </c>
      <c r="D13" s="135"/>
      <c r="E13" s="135"/>
      <c r="F13" s="171">
        <v>45071</v>
      </c>
      <c r="G13" s="171"/>
      <c r="H13" s="25"/>
      <c r="I13" s="25"/>
      <c r="J13" s="25"/>
    </row>
    <row r="14" spans="2:10" ht="16.5" customHeight="1" x14ac:dyDescent="0.2">
      <c r="B14" s="26" t="s">
        <v>4</v>
      </c>
      <c r="C14" s="135" t="s">
        <v>74</v>
      </c>
      <c r="D14" s="135"/>
      <c r="E14" s="135"/>
      <c r="F14" s="173" t="s">
        <v>75</v>
      </c>
      <c r="G14" s="173"/>
      <c r="H14" s="25"/>
      <c r="I14" s="25"/>
      <c r="J14" s="25"/>
    </row>
    <row r="15" spans="2:10" x14ac:dyDescent="0.2">
      <c r="B15" s="26" t="s">
        <v>5</v>
      </c>
      <c r="C15" s="135" t="s">
        <v>76</v>
      </c>
      <c r="D15" s="135"/>
      <c r="E15" s="135"/>
      <c r="F15" s="176">
        <v>2025</v>
      </c>
      <c r="G15" s="176"/>
      <c r="H15" s="25"/>
      <c r="I15" s="25"/>
      <c r="J15" s="25"/>
    </row>
    <row r="16" spans="2:10" x14ac:dyDescent="0.2">
      <c r="B16" s="26" t="s">
        <v>77</v>
      </c>
      <c r="C16" s="135" t="s">
        <v>78</v>
      </c>
      <c r="D16" s="135"/>
      <c r="E16" s="135"/>
      <c r="F16" s="177" t="s">
        <v>79</v>
      </c>
      <c r="G16" s="177"/>
      <c r="H16" s="25"/>
      <c r="I16" s="25"/>
      <c r="J16" s="25"/>
    </row>
    <row r="17" spans="2:10" ht="30" customHeight="1" x14ac:dyDescent="0.2">
      <c r="B17" s="28" t="s">
        <v>7</v>
      </c>
      <c r="C17" s="135" t="s">
        <v>80</v>
      </c>
      <c r="D17" s="135"/>
      <c r="E17" s="135"/>
      <c r="F17" s="171" t="s">
        <v>81</v>
      </c>
      <c r="G17" s="171"/>
      <c r="H17" s="25"/>
      <c r="I17" s="25"/>
      <c r="J17" s="25"/>
    </row>
    <row r="18" spans="2:10" x14ac:dyDescent="0.2">
      <c r="B18" s="167" t="s">
        <v>82</v>
      </c>
      <c r="C18" s="169"/>
      <c r="D18" s="169"/>
      <c r="E18" s="169"/>
      <c r="F18" s="169"/>
      <c r="G18" s="168"/>
      <c r="H18" s="25"/>
      <c r="I18" s="25"/>
      <c r="J18" s="25"/>
    </row>
    <row r="19" spans="2:10" ht="30" customHeight="1" x14ac:dyDescent="0.2">
      <c r="B19" s="142" t="s">
        <v>83</v>
      </c>
      <c r="C19" s="142"/>
      <c r="D19" s="29" t="s">
        <v>28</v>
      </c>
      <c r="E19" s="142" t="s">
        <v>84</v>
      </c>
      <c r="F19" s="142"/>
      <c r="G19" s="142"/>
      <c r="H19" s="25"/>
      <c r="I19" s="25"/>
      <c r="J19" s="25"/>
    </row>
    <row r="20" spans="2:10" x14ac:dyDescent="0.2">
      <c r="B20" s="166" t="str">
        <f>PROPOSTA!C14</f>
        <v>Auxiliar de Serviços Gerais - 30 h/s</v>
      </c>
      <c r="C20" s="166"/>
      <c r="D20" s="30" t="s">
        <v>26</v>
      </c>
      <c r="E20" s="170">
        <v>10</v>
      </c>
      <c r="F20" s="170"/>
      <c r="G20" s="170"/>
      <c r="H20" s="31"/>
      <c r="I20" s="31"/>
      <c r="J20" s="31"/>
    </row>
    <row r="21" spans="2:10" x14ac:dyDescent="0.2">
      <c r="B21" s="136" t="s">
        <v>85</v>
      </c>
      <c r="C21" s="136"/>
      <c r="D21" s="136"/>
      <c r="E21" s="136"/>
      <c r="F21" s="136"/>
      <c r="G21" s="136"/>
      <c r="H21" s="25"/>
      <c r="I21" s="25"/>
      <c r="J21" s="25"/>
    </row>
    <row r="22" spans="2:10" x14ac:dyDescent="0.2">
      <c r="B22" s="136" t="s">
        <v>86</v>
      </c>
      <c r="C22" s="136"/>
      <c r="D22" s="136"/>
      <c r="E22" s="136"/>
      <c r="F22" s="136"/>
      <c r="G22" s="136"/>
      <c r="H22" s="23"/>
    </row>
    <row r="23" spans="2:10" x14ac:dyDescent="0.2">
      <c r="B23" s="165" t="s">
        <v>87</v>
      </c>
      <c r="C23" s="165"/>
      <c r="D23" s="165"/>
      <c r="E23" s="165"/>
      <c r="F23" s="165"/>
      <c r="G23" s="165"/>
      <c r="H23" s="23"/>
    </row>
    <row r="24" spans="2:10" x14ac:dyDescent="0.2">
      <c r="B24" s="26">
        <v>1</v>
      </c>
      <c r="C24" s="135" t="s">
        <v>88</v>
      </c>
      <c r="D24" s="135"/>
      <c r="E24" s="135"/>
      <c r="F24" s="166" t="str">
        <f>B20</f>
        <v>Auxiliar de Serviços Gerais - 30 h/s</v>
      </c>
      <c r="G24" s="166"/>
      <c r="H24" s="23"/>
      <c r="I24" s="32"/>
    </row>
    <row r="25" spans="2:10" x14ac:dyDescent="0.2">
      <c r="B25" s="26">
        <v>2</v>
      </c>
      <c r="C25" s="135" t="s">
        <v>89</v>
      </c>
      <c r="D25" s="135"/>
      <c r="E25" s="135"/>
      <c r="F25" s="167" t="s">
        <v>0</v>
      </c>
      <c r="G25" s="168"/>
      <c r="H25" s="23"/>
      <c r="I25" s="32"/>
    </row>
    <row r="26" spans="2:10" x14ac:dyDescent="0.2">
      <c r="B26" s="26">
        <v>3</v>
      </c>
      <c r="C26" s="135" t="s">
        <v>90</v>
      </c>
      <c r="D26" s="135"/>
      <c r="E26" s="135"/>
      <c r="F26" s="161">
        <v>1580.42</v>
      </c>
      <c r="G26" s="161"/>
      <c r="H26" s="23"/>
      <c r="I26" s="32"/>
    </row>
    <row r="27" spans="2:10" x14ac:dyDescent="0.2">
      <c r="B27" s="26">
        <v>4</v>
      </c>
      <c r="C27" s="135" t="s">
        <v>91</v>
      </c>
      <c r="D27" s="135"/>
      <c r="E27" s="135"/>
      <c r="F27" s="162" t="str">
        <f>F24</f>
        <v>Auxiliar de Serviços Gerais - 30 h/s</v>
      </c>
      <c r="G27" s="163"/>
      <c r="H27" s="23"/>
      <c r="I27" s="33"/>
    </row>
    <row r="28" spans="2:10" x14ac:dyDescent="0.2">
      <c r="B28" s="26">
        <v>5</v>
      </c>
      <c r="C28" s="135" t="s">
        <v>92</v>
      </c>
      <c r="D28" s="135"/>
      <c r="E28" s="135"/>
      <c r="F28" s="164">
        <v>45658</v>
      </c>
      <c r="G28" s="164"/>
      <c r="H28" s="23"/>
      <c r="I28" s="32"/>
    </row>
    <row r="29" spans="2:10" x14ac:dyDescent="0.2">
      <c r="B29" s="160" t="s">
        <v>93</v>
      </c>
      <c r="C29" s="160"/>
      <c r="D29" s="160"/>
      <c r="E29" s="160"/>
      <c r="F29" s="160"/>
      <c r="G29" s="160"/>
      <c r="H29" s="23"/>
      <c r="I29" s="32"/>
    </row>
    <row r="30" spans="2:10" x14ac:dyDescent="0.2">
      <c r="B30" s="34">
        <v>1</v>
      </c>
      <c r="C30" s="150" t="s">
        <v>1</v>
      </c>
      <c r="D30" s="150"/>
      <c r="E30" s="150"/>
      <c r="F30" s="35" t="s">
        <v>94</v>
      </c>
      <c r="G30" s="34" t="s">
        <v>2</v>
      </c>
      <c r="H30" s="23"/>
    </row>
    <row r="31" spans="2:10" x14ac:dyDescent="0.2">
      <c r="B31" s="26" t="s">
        <v>3</v>
      </c>
      <c r="C31" s="135" t="s">
        <v>95</v>
      </c>
      <c r="D31" s="135"/>
      <c r="E31" s="135"/>
      <c r="F31" s="27"/>
      <c r="G31" s="36">
        <f>F26/44*30</f>
        <v>1077.5590909090911</v>
      </c>
      <c r="H31" s="23"/>
      <c r="I31" s="24"/>
    </row>
    <row r="32" spans="2:10" x14ac:dyDescent="0.2">
      <c r="B32" s="26" t="s">
        <v>4</v>
      </c>
      <c r="C32" s="135" t="s">
        <v>9</v>
      </c>
      <c r="D32" s="135"/>
      <c r="E32" s="135"/>
      <c r="F32" s="37"/>
      <c r="G32" s="38">
        <v>0</v>
      </c>
      <c r="H32" s="23"/>
    </row>
    <row r="33" spans="2:8" x14ac:dyDescent="0.2">
      <c r="B33" s="39"/>
      <c r="C33" s="150" t="s">
        <v>96</v>
      </c>
      <c r="D33" s="150"/>
      <c r="E33" s="150"/>
      <c r="F33" s="150"/>
      <c r="G33" s="40">
        <f>SUM(G31:G32)</f>
        <v>1077.5590909090911</v>
      </c>
      <c r="H33" s="23"/>
    </row>
    <row r="34" spans="2:8" x14ac:dyDescent="0.2">
      <c r="B34" s="139" t="s">
        <v>97</v>
      </c>
      <c r="C34" s="139"/>
      <c r="D34" s="139"/>
      <c r="E34" s="139"/>
      <c r="F34" s="139"/>
      <c r="G34" s="139"/>
      <c r="H34" s="23"/>
    </row>
    <row r="35" spans="2:8" x14ac:dyDescent="0.2">
      <c r="B35" s="149" t="s">
        <v>98</v>
      </c>
      <c r="C35" s="149"/>
      <c r="D35" s="149"/>
      <c r="E35" s="149"/>
      <c r="F35" s="149"/>
      <c r="G35" s="149"/>
      <c r="H35" s="23"/>
    </row>
    <row r="36" spans="2:8" x14ac:dyDescent="0.2">
      <c r="B36" s="41" t="s">
        <v>11</v>
      </c>
      <c r="C36" s="152" t="s">
        <v>99</v>
      </c>
      <c r="D36" s="152"/>
      <c r="E36" s="152"/>
      <c r="F36" s="152"/>
      <c r="G36" s="41" t="s">
        <v>2</v>
      </c>
      <c r="H36" s="23"/>
    </row>
    <row r="37" spans="2:8" x14ac:dyDescent="0.2">
      <c r="B37" s="30" t="s">
        <v>3</v>
      </c>
      <c r="C37" s="135" t="s">
        <v>12</v>
      </c>
      <c r="D37" s="135"/>
      <c r="E37" s="135"/>
      <c r="F37" s="42">
        <v>8.3299999999999999E-2</v>
      </c>
      <c r="G37" s="38">
        <f>G33*F37</f>
        <v>89.760672272727291</v>
      </c>
      <c r="H37" s="23"/>
    </row>
    <row r="38" spans="2:8" x14ac:dyDescent="0.2">
      <c r="B38" s="30" t="s">
        <v>4</v>
      </c>
      <c r="C38" s="135" t="s">
        <v>100</v>
      </c>
      <c r="D38" s="135"/>
      <c r="E38" s="135"/>
      <c r="F38" s="42">
        <v>0.1111</v>
      </c>
      <c r="G38" s="38">
        <f>G33*F38</f>
        <v>119.71681500000003</v>
      </c>
      <c r="H38" s="23"/>
    </row>
    <row r="39" spans="2:8" x14ac:dyDescent="0.2">
      <c r="B39" s="153" t="s">
        <v>10</v>
      </c>
      <c r="C39" s="153"/>
      <c r="D39" s="153"/>
      <c r="E39" s="153"/>
      <c r="F39" s="43">
        <f>SUM(F37:F38)</f>
        <v>0.19440000000000002</v>
      </c>
      <c r="G39" s="44">
        <f>SUM(G37:G38)</f>
        <v>209.47748727272733</v>
      </c>
      <c r="H39" s="23"/>
    </row>
    <row r="40" spans="2:8" x14ac:dyDescent="0.2">
      <c r="B40" s="149" t="s">
        <v>101</v>
      </c>
      <c r="C40" s="149"/>
      <c r="D40" s="149"/>
      <c r="E40" s="149"/>
      <c r="F40" s="149"/>
      <c r="G40" s="149"/>
      <c r="H40" s="23"/>
    </row>
    <row r="41" spans="2:8" x14ac:dyDescent="0.2">
      <c r="B41" s="41" t="s">
        <v>13</v>
      </c>
      <c r="C41" s="159" t="s">
        <v>14</v>
      </c>
      <c r="D41" s="159"/>
      <c r="E41" s="159"/>
      <c r="F41" s="45" t="s">
        <v>94</v>
      </c>
      <c r="G41" s="45" t="s">
        <v>2</v>
      </c>
      <c r="H41" s="23"/>
    </row>
    <row r="42" spans="2:8" x14ac:dyDescent="0.2">
      <c r="B42" s="26" t="s">
        <v>3</v>
      </c>
      <c r="C42" s="135" t="s">
        <v>183</v>
      </c>
      <c r="D42" s="135"/>
      <c r="E42" s="135"/>
      <c r="F42" s="46">
        <v>0.2</v>
      </c>
      <c r="G42" s="38">
        <f>(G33+G39)*F42</f>
        <v>257.40731563636371</v>
      </c>
      <c r="H42" s="23"/>
    </row>
    <row r="43" spans="2:8" x14ac:dyDescent="0.2">
      <c r="B43" s="26" t="s">
        <v>4</v>
      </c>
      <c r="C43" s="135" t="s">
        <v>184</v>
      </c>
      <c r="D43" s="135"/>
      <c r="E43" s="135"/>
      <c r="F43" s="46">
        <v>0</v>
      </c>
      <c r="G43" s="38">
        <f>(G33+G39)*F43</f>
        <v>0</v>
      </c>
      <c r="H43" s="23"/>
    </row>
    <row r="44" spans="2:8" x14ac:dyDescent="0.2">
      <c r="B44" s="26" t="s">
        <v>5</v>
      </c>
      <c r="C44" s="47" t="s">
        <v>102</v>
      </c>
      <c r="D44" s="48" t="s">
        <v>176</v>
      </c>
      <c r="E44" s="48" t="s">
        <v>103</v>
      </c>
      <c r="F44" s="46">
        <v>0.01</v>
      </c>
      <c r="G44" s="38">
        <f>(G33+G39)*F44</f>
        <v>12.870365781818185</v>
      </c>
      <c r="H44" s="23"/>
    </row>
    <row r="45" spans="2:8" x14ac:dyDescent="0.2">
      <c r="B45" s="26" t="s">
        <v>6</v>
      </c>
      <c r="C45" s="135" t="s">
        <v>185</v>
      </c>
      <c r="D45" s="135"/>
      <c r="E45" s="135"/>
      <c r="F45" s="46">
        <v>0</v>
      </c>
      <c r="G45" s="38">
        <f>(G33+G39)*F45</f>
        <v>0</v>
      </c>
      <c r="H45" s="23"/>
    </row>
    <row r="46" spans="2:8" x14ac:dyDescent="0.2">
      <c r="B46" s="26" t="s">
        <v>7</v>
      </c>
      <c r="C46" s="135" t="s">
        <v>186</v>
      </c>
      <c r="D46" s="135"/>
      <c r="E46" s="135"/>
      <c r="F46" s="46">
        <v>0</v>
      </c>
      <c r="G46" s="38">
        <f>(G33+G39)*F46</f>
        <v>0</v>
      </c>
      <c r="H46" s="23"/>
    </row>
    <row r="47" spans="2:8" ht="15.75" customHeight="1" x14ac:dyDescent="0.2">
      <c r="B47" s="26" t="s">
        <v>8</v>
      </c>
      <c r="C47" s="135" t="s">
        <v>187</v>
      </c>
      <c r="D47" s="135"/>
      <c r="E47" s="135"/>
      <c r="F47" s="46">
        <v>0</v>
      </c>
      <c r="G47" s="38">
        <f>(G33+G39)*F47</f>
        <v>0</v>
      </c>
      <c r="H47" s="23"/>
    </row>
    <row r="48" spans="2:8" x14ac:dyDescent="0.2">
      <c r="B48" s="49" t="s">
        <v>15</v>
      </c>
      <c r="C48" s="141" t="s">
        <v>188</v>
      </c>
      <c r="D48" s="141"/>
      <c r="E48" s="141"/>
      <c r="F48" s="50">
        <v>0</v>
      </c>
      <c r="G48" s="38">
        <f>(G33+G39)*F48</f>
        <v>0</v>
      </c>
      <c r="H48" s="23"/>
    </row>
    <row r="49" spans="2:10" x14ac:dyDescent="0.2">
      <c r="B49" s="26" t="s">
        <v>16</v>
      </c>
      <c r="C49" s="135" t="s">
        <v>104</v>
      </c>
      <c r="D49" s="135"/>
      <c r="E49" s="135"/>
      <c r="F49" s="46">
        <v>0.08</v>
      </c>
      <c r="G49" s="38">
        <f>(G33+G39)*F49</f>
        <v>102.96292625454548</v>
      </c>
      <c r="H49" s="23"/>
    </row>
    <row r="50" spans="2:10" x14ac:dyDescent="0.2">
      <c r="B50" s="153" t="s">
        <v>10</v>
      </c>
      <c r="C50" s="153"/>
      <c r="D50" s="153"/>
      <c r="E50" s="153"/>
      <c r="F50" s="51">
        <f>SUM(F42:F49)</f>
        <v>0.29000000000000004</v>
      </c>
      <c r="G50" s="52">
        <f>SUM(G42:G49)</f>
        <v>373.24060767272738</v>
      </c>
      <c r="H50" s="23"/>
    </row>
    <row r="51" spans="2:10" x14ac:dyDescent="0.2">
      <c r="B51" s="149" t="s">
        <v>105</v>
      </c>
      <c r="C51" s="149"/>
      <c r="D51" s="149"/>
      <c r="E51" s="149"/>
      <c r="F51" s="149"/>
      <c r="G51" s="149"/>
      <c r="H51" s="23"/>
    </row>
    <row r="52" spans="2:10" x14ac:dyDescent="0.2">
      <c r="B52" s="41" t="s">
        <v>18</v>
      </c>
      <c r="C52" s="157" t="s">
        <v>19</v>
      </c>
      <c r="D52" s="157"/>
      <c r="E52" s="157"/>
      <c r="F52" s="157"/>
      <c r="G52" s="41" t="s">
        <v>2</v>
      </c>
      <c r="H52" s="23"/>
    </row>
    <row r="53" spans="2:10" x14ac:dyDescent="0.2">
      <c r="B53" s="53" t="s">
        <v>3</v>
      </c>
      <c r="C53" s="158" t="s">
        <v>106</v>
      </c>
      <c r="D53" s="158"/>
      <c r="E53" s="158"/>
      <c r="F53" s="54">
        <v>0</v>
      </c>
      <c r="G53" s="55">
        <v>0</v>
      </c>
      <c r="H53" s="56"/>
      <c r="I53" s="57"/>
      <c r="J53" s="56"/>
    </row>
    <row r="54" spans="2:10" x14ac:dyDescent="0.2">
      <c r="B54" s="53" t="s">
        <v>4</v>
      </c>
      <c r="C54" s="154" t="s">
        <v>107</v>
      </c>
      <c r="D54" s="155"/>
      <c r="E54" s="156"/>
      <c r="F54" s="58">
        <v>250</v>
      </c>
      <c r="G54" s="59">
        <f>F54-(F54*20%)</f>
        <v>200</v>
      </c>
      <c r="H54" s="56"/>
      <c r="I54" s="56"/>
      <c r="J54" s="56"/>
    </row>
    <row r="55" spans="2:10" ht="15.75" customHeight="1" x14ac:dyDescent="0.2">
      <c r="B55" s="53" t="s">
        <v>5</v>
      </c>
      <c r="C55" s="154" t="s">
        <v>108</v>
      </c>
      <c r="D55" s="155"/>
      <c r="E55" s="155"/>
      <c r="F55" s="156"/>
      <c r="G55" s="59">
        <v>16.13</v>
      </c>
      <c r="H55" s="56"/>
      <c r="I55" s="56"/>
      <c r="J55" s="56"/>
    </row>
    <row r="56" spans="2:10" ht="15.75" customHeight="1" x14ac:dyDescent="0.2">
      <c r="B56" s="53" t="s">
        <v>6</v>
      </c>
      <c r="C56" s="154" t="s">
        <v>109</v>
      </c>
      <c r="D56" s="155"/>
      <c r="E56" s="155"/>
      <c r="F56" s="156"/>
      <c r="G56" s="59">
        <v>137.97999999999999</v>
      </c>
      <c r="H56" s="56"/>
      <c r="I56" s="56"/>
      <c r="J56" s="56"/>
    </row>
    <row r="57" spans="2:10" ht="15.75" customHeight="1" x14ac:dyDescent="0.2">
      <c r="B57" s="26" t="s">
        <v>7</v>
      </c>
      <c r="C57" s="154" t="s">
        <v>110</v>
      </c>
      <c r="D57" s="155"/>
      <c r="E57" s="155"/>
      <c r="F57" s="156"/>
      <c r="G57" s="59">
        <v>5.6</v>
      </c>
      <c r="H57" s="56"/>
      <c r="I57" s="56"/>
      <c r="J57" s="56"/>
    </row>
    <row r="58" spans="2:10" x14ac:dyDescent="0.2">
      <c r="B58" s="26" t="s">
        <v>8</v>
      </c>
      <c r="C58" s="154" t="s">
        <v>111</v>
      </c>
      <c r="D58" s="155"/>
      <c r="E58" s="155"/>
      <c r="F58" s="156"/>
      <c r="G58" s="59">
        <v>97.66</v>
      </c>
      <c r="H58" s="23"/>
    </row>
    <row r="59" spans="2:10" x14ac:dyDescent="0.2">
      <c r="B59" s="157" t="s">
        <v>112</v>
      </c>
      <c r="C59" s="157"/>
      <c r="D59" s="157"/>
      <c r="E59" s="157"/>
      <c r="F59" s="157"/>
      <c r="G59" s="52">
        <f>SUM(G53:G58)</f>
        <v>457.37</v>
      </c>
      <c r="H59" s="23"/>
    </row>
    <row r="60" spans="2:10" x14ac:dyDescent="0.2">
      <c r="B60" s="149" t="s">
        <v>113</v>
      </c>
      <c r="C60" s="149"/>
      <c r="D60" s="149"/>
      <c r="E60" s="149"/>
      <c r="F60" s="149"/>
      <c r="G60" s="149"/>
      <c r="H60" s="23"/>
    </row>
    <row r="61" spans="2:10" x14ac:dyDescent="0.2">
      <c r="B61" s="41" t="s">
        <v>114</v>
      </c>
      <c r="C61" s="152" t="s">
        <v>20</v>
      </c>
      <c r="D61" s="152"/>
      <c r="E61" s="152"/>
      <c r="F61" s="152"/>
      <c r="G61" s="52" t="s">
        <v>2</v>
      </c>
      <c r="H61" s="23"/>
    </row>
    <row r="62" spans="2:10" x14ac:dyDescent="0.2">
      <c r="B62" s="26" t="s">
        <v>3</v>
      </c>
      <c r="C62" s="135" t="str">
        <f>C36</f>
        <v>13º Salário, Férias e Adicional de Férias</v>
      </c>
      <c r="D62" s="135"/>
      <c r="E62" s="135"/>
      <c r="F62" s="135"/>
      <c r="G62" s="38">
        <f>G39</f>
        <v>209.47748727272733</v>
      </c>
      <c r="H62" s="23"/>
    </row>
    <row r="63" spans="2:10" x14ac:dyDescent="0.2">
      <c r="B63" s="26" t="s">
        <v>4</v>
      </c>
      <c r="C63" s="135" t="str">
        <f>C41</f>
        <v>GPS, FGTS e outras contribuições</v>
      </c>
      <c r="D63" s="135"/>
      <c r="E63" s="135"/>
      <c r="F63" s="135"/>
      <c r="G63" s="38">
        <f>G50</f>
        <v>373.24060767272738</v>
      </c>
      <c r="H63" s="23"/>
    </row>
    <row r="64" spans="2:10" x14ac:dyDescent="0.2">
      <c r="B64" s="26" t="s">
        <v>5</v>
      </c>
      <c r="C64" s="135" t="str">
        <f>C52</f>
        <v>Benefícios Mensais e Diários</v>
      </c>
      <c r="D64" s="135"/>
      <c r="E64" s="135"/>
      <c r="F64" s="135"/>
      <c r="G64" s="38">
        <f>G59</f>
        <v>457.37</v>
      </c>
      <c r="H64" s="23"/>
    </row>
    <row r="65" spans="2:8" x14ac:dyDescent="0.2">
      <c r="B65" s="153" t="s">
        <v>10</v>
      </c>
      <c r="C65" s="153"/>
      <c r="D65" s="153"/>
      <c r="E65" s="153"/>
      <c r="F65" s="153"/>
      <c r="G65" s="52">
        <f>SUM(G62:G64)</f>
        <v>1040.0880949454547</v>
      </c>
      <c r="H65" s="23"/>
    </row>
    <row r="66" spans="2:8" x14ac:dyDescent="0.2">
      <c r="B66" s="139" t="s">
        <v>115</v>
      </c>
      <c r="C66" s="139"/>
      <c r="D66" s="139"/>
      <c r="E66" s="139"/>
      <c r="F66" s="139"/>
      <c r="G66" s="139"/>
      <c r="H66" s="23"/>
    </row>
    <row r="67" spans="2:8" x14ac:dyDescent="0.2">
      <c r="B67" s="60">
        <v>3</v>
      </c>
      <c r="C67" s="151" t="s">
        <v>21</v>
      </c>
      <c r="D67" s="151"/>
      <c r="E67" s="151"/>
      <c r="F67" s="151"/>
      <c r="G67" s="60" t="s">
        <v>2</v>
      </c>
      <c r="H67" s="23"/>
    </row>
    <row r="68" spans="2:8" x14ac:dyDescent="0.2">
      <c r="B68" s="26" t="s">
        <v>3</v>
      </c>
      <c r="C68" s="135" t="s">
        <v>116</v>
      </c>
      <c r="D68" s="135"/>
      <c r="E68" s="135"/>
      <c r="F68" s="42">
        <v>4.1999999999999997E-3</v>
      </c>
      <c r="G68" s="38">
        <f>F68*G33</f>
        <v>4.5257481818181819</v>
      </c>
      <c r="H68" s="23"/>
    </row>
    <row r="69" spans="2:8" x14ac:dyDescent="0.2">
      <c r="B69" s="26" t="s">
        <v>4</v>
      </c>
      <c r="C69" s="135" t="s">
        <v>117</v>
      </c>
      <c r="D69" s="135"/>
      <c r="E69" s="135"/>
      <c r="F69" s="42">
        <f>F49*F68</f>
        <v>3.3599999999999998E-4</v>
      </c>
      <c r="G69" s="38">
        <f>F69*G33</f>
        <v>0.36205985454545458</v>
      </c>
      <c r="H69" s="23"/>
    </row>
    <row r="70" spans="2:8" x14ac:dyDescent="0.2">
      <c r="B70" s="26" t="s">
        <v>5</v>
      </c>
      <c r="C70" s="135" t="s">
        <v>118</v>
      </c>
      <c r="D70" s="135"/>
      <c r="E70" s="135"/>
      <c r="F70" s="42">
        <v>0.02</v>
      </c>
      <c r="G70" s="38">
        <f>F70*G33</f>
        <v>21.551181818181821</v>
      </c>
      <c r="H70" s="23"/>
    </row>
    <row r="71" spans="2:8" x14ac:dyDescent="0.2">
      <c r="B71" s="26" t="s">
        <v>6</v>
      </c>
      <c r="C71" s="135" t="s">
        <v>119</v>
      </c>
      <c r="D71" s="135"/>
      <c r="E71" s="135"/>
      <c r="F71" s="42">
        <v>1.9400000000000001E-2</v>
      </c>
      <c r="G71" s="38">
        <f>F71*G33</f>
        <v>20.904646363636367</v>
      </c>
      <c r="H71" s="23"/>
    </row>
    <row r="72" spans="2:8" x14ac:dyDescent="0.2">
      <c r="B72" s="26" t="s">
        <v>7</v>
      </c>
      <c r="C72" s="135" t="s">
        <v>120</v>
      </c>
      <c r="D72" s="135"/>
      <c r="E72" s="135"/>
      <c r="F72" s="42">
        <f>F50*F71</f>
        <v>5.6260000000000008E-3</v>
      </c>
      <c r="G72" s="38">
        <f>F72*G33</f>
        <v>6.062347445454547</v>
      </c>
      <c r="H72" s="23"/>
    </row>
    <row r="73" spans="2:8" x14ac:dyDescent="0.2">
      <c r="B73" s="26" t="s">
        <v>8</v>
      </c>
      <c r="C73" s="135" t="s">
        <v>121</v>
      </c>
      <c r="D73" s="135"/>
      <c r="E73" s="135"/>
      <c r="F73" s="42">
        <v>0.02</v>
      </c>
      <c r="G73" s="38">
        <f>F73*G33</f>
        <v>21.551181818181821</v>
      </c>
      <c r="H73" s="23"/>
    </row>
    <row r="74" spans="2:8" x14ac:dyDescent="0.2">
      <c r="B74" s="148" t="s">
        <v>10</v>
      </c>
      <c r="C74" s="148"/>
      <c r="D74" s="148"/>
      <c r="E74" s="148"/>
      <c r="F74" s="61">
        <f>SUM(F68:F73)</f>
        <v>6.9561999999999999E-2</v>
      </c>
      <c r="G74" s="62">
        <f>SUM(G68:G73)</f>
        <v>74.957165481818194</v>
      </c>
      <c r="H74" s="23"/>
    </row>
    <row r="75" spans="2:8" x14ac:dyDescent="0.2">
      <c r="B75" s="139" t="s">
        <v>122</v>
      </c>
      <c r="C75" s="139"/>
      <c r="D75" s="139"/>
      <c r="E75" s="139"/>
      <c r="F75" s="139"/>
      <c r="G75" s="139"/>
      <c r="H75" s="23"/>
    </row>
    <row r="76" spans="2:8" x14ac:dyDescent="0.2">
      <c r="B76" s="149" t="s">
        <v>123</v>
      </c>
      <c r="C76" s="149"/>
      <c r="D76" s="149"/>
      <c r="E76" s="149"/>
      <c r="F76" s="149"/>
      <c r="G76" s="149"/>
      <c r="H76" s="23"/>
    </row>
    <row r="77" spans="2:8" x14ac:dyDescent="0.2">
      <c r="B77" s="34" t="s">
        <v>22</v>
      </c>
      <c r="C77" s="150" t="s">
        <v>124</v>
      </c>
      <c r="D77" s="150"/>
      <c r="E77" s="150"/>
      <c r="F77" s="150"/>
      <c r="G77" s="34" t="s">
        <v>2</v>
      </c>
      <c r="H77" s="23"/>
    </row>
    <row r="78" spans="2:8" x14ac:dyDescent="0.2">
      <c r="B78" s="26" t="s">
        <v>3</v>
      </c>
      <c r="C78" s="135" t="s">
        <v>27</v>
      </c>
      <c r="D78" s="135"/>
      <c r="E78" s="135"/>
      <c r="F78" s="42">
        <v>9.2999999999999992E-3</v>
      </c>
      <c r="G78" s="38">
        <f>(G33+G65+G74)*F78</f>
        <v>20.39122046742818</v>
      </c>
      <c r="H78" s="23"/>
    </row>
    <row r="79" spans="2:8" x14ac:dyDescent="0.2">
      <c r="B79" s="26" t="s">
        <v>4</v>
      </c>
      <c r="C79" s="135" t="s">
        <v>125</v>
      </c>
      <c r="D79" s="135"/>
      <c r="E79" s="135"/>
      <c r="F79" s="42">
        <v>2E-3</v>
      </c>
      <c r="G79" s="38">
        <f>(G33+G65+G74)*F79</f>
        <v>4.3852087026727276</v>
      </c>
      <c r="H79" s="23"/>
    </row>
    <row r="80" spans="2:8" x14ac:dyDescent="0.2">
      <c r="B80" s="26" t="s">
        <v>5</v>
      </c>
      <c r="C80" s="135" t="s">
        <v>126</v>
      </c>
      <c r="D80" s="135"/>
      <c r="E80" s="135"/>
      <c r="F80" s="42">
        <v>2.0000000000000001E-4</v>
      </c>
      <c r="G80" s="38">
        <f>(G33+G65+G74)*F80</f>
        <v>0.43852087026727277</v>
      </c>
      <c r="H80" s="23"/>
    </row>
    <row r="81" spans="2:10" x14ac:dyDescent="0.2">
      <c r="B81" s="26" t="s">
        <v>6</v>
      </c>
      <c r="C81" s="135" t="s">
        <v>127</v>
      </c>
      <c r="D81" s="135"/>
      <c r="E81" s="135"/>
      <c r="F81" s="42">
        <v>2E-3</v>
      </c>
      <c r="G81" s="38">
        <f>(G33+G65+G74)*F81</f>
        <v>4.3852087026727276</v>
      </c>
      <c r="H81" s="23"/>
      <c r="J81" s="63"/>
    </row>
    <row r="82" spans="2:10" x14ac:dyDescent="0.2">
      <c r="B82" s="26" t="s">
        <v>7</v>
      </c>
      <c r="C82" s="135" t="s">
        <v>128</v>
      </c>
      <c r="D82" s="135"/>
      <c r="E82" s="135"/>
      <c r="F82" s="42">
        <v>2.0000000000000001E-4</v>
      </c>
      <c r="G82" s="38">
        <f>(G33+G65+G74)*F82</f>
        <v>0.43852087026727277</v>
      </c>
      <c r="H82" s="23"/>
    </row>
    <row r="83" spans="2:10" x14ac:dyDescent="0.2">
      <c r="B83" s="26" t="s">
        <v>8</v>
      </c>
      <c r="C83" s="135" t="s">
        <v>9</v>
      </c>
      <c r="D83" s="135"/>
      <c r="E83" s="135"/>
      <c r="F83" s="64">
        <v>0</v>
      </c>
      <c r="G83" s="38">
        <f>(G33+G65+G74)*F83</f>
        <v>0</v>
      </c>
      <c r="H83" s="23"/>
    </row>
    <row r="84" spans="2:10" x14ac:dyDescent="0.2">
      <c r="B84" s="145" t="s">
        <v>10</v>
      </c>
      <c r="C84" s="145"/>
      <c r="D84" s="145"/>
      <c r="E84" s="145"/>
      <c r="F84" s="66">
        <f>SUM(F78:F83)</f>
        <v>1.37E-2</v>
      </c>
      <c r="G84" s="67">
        <f>SUM(G78:G83)</f>
        <v>30.038679613308179</v>
      </c>
      <c r="H84" s="23"/>
    </row>
    <row r="85" spans="2:10" ht="30.75" customHeight="1" x14ac:dyDescent="0.2">
      <c r="B85" s="136" t="s">
        <v>129</v>
      </c>
      <c r="C85" s="136"/>
      <c r="D85" s="136"/>
      <c r="E85" s="136"/>
      <c r="F85" s="136"/>
      <c r="G85" s="136"/>
      <c r="H85" s="23"/>
    </row>
    <row r="86" spans="2:10" x14ac:dyDescent="0.2">
      <c r="B86" s="65" t="s">
        <v>130</v>
      </c>
      <c r="C86" s="144" t="s">
        <v>131</v>
      </c>
      <c r="D86" s="144"/>
      <c r="E86" s="144"/>
      <c r="F86" s="144"/>
      <c r="G86" s="65" t="s">
        <v>2</v>
      </c>
      <c r="H86" s="23"/>
      <c r="J86" s="68"/>
    </row>
    <row r="87" spans="2:10" x14ac:dyDescent="0.2">
      <c r="B87" s="49" t="s">
        <v>3</v>
      </c>
      <c r="C87" s="141" t="s">
        <v>132</v>
      </c>
      <c r="D87" s="141"/>
      <c r="E87" s="141"/>
      <c r="F87" s="141"/>
      <c r="G87" s="69">
        <v>0</v>
      </c>
      <c r="H87" s="23"/>
    </row>
    <row r="88" spans="2:10" ht="12.75" customHeight="1" x14ac:dyDescent="0.2">
      <c r="B88" s="147" t="s">
        <v>17</v>
      </c>
      <c r="C88" s="147"/>
      <c r="D88" s="147"/>
      <c r="E88" s="147"/>
      <c r="F88" s="147"/>
      <c r="G88" s="70">
        <f>G87</f>
        <v>0</v>
      </c>
      <c r="H88" s="23"/>
    </row>
    <row r="89" spans="2:10" x14ac:dyDescent="0.2">
      <c r="B89" s="136" t="s">
        <v>133</v>
      </c>
      <c r="C89" s="136"/>
      <c r="D89" s="136"/>
      <c r="E89" s="136"/>
      <c r="F89" s="136"/>
      <c r="G89" s="136"/>
      <c r="H89" s="23"/>
    </row>
    <row r="90" spans="2:10" x14ac:dyDescent="0.2">
      <c r="B90" s="65" t="s">
        <v>134</v>
      </c>
      <c r="C90" s="144" t="s">
        <v>135</v>
      </c>
      <c r="D90" s="144"/>
      <c r="E90" s="144"/>
      <c r="F90" s="144"/>
      <c r="G90" s="65" t="s">
        <v>2</v>
      </c>
      <c r="H90" s="23"/>
    </row>
    <row r="91" spans="2:10" x14ac:dyDescent="0.2">
      <c r="B91" s="49" t="s">
        <v>3</v>
      </c>
      <c r="C91" s="141" t="s">
        <v>136</v>
      </c>
      <c r="D91" s="141"/>
      <c r="E91" s="141"/>
      <c r="F91" s="141"/>
      <c r="G91" s="69">
        <f>G84</f>
        <v>30.038679613308179</v>
      </c>
      <c r="H91" s="23"/>
    </row>
    <row r="92" spans="2:10" x14ac:dyDescent="0.2">
      <c r="B92" s="49" t="s">
        <v>4</v>
      </c>
      <c r="C92" s="141" t="s">
        <v>137</v>
      </c>
      <c r="D92" s="141"/>
      <c r="E92" s="141"/>
      <c r="F92" s="141"/>
      <c r="G92" s="69">
        <f>G88</f>
        <v>0</v>
      </c>
      <c r="H92" s="23"/>
    </row>
    <row r="93" spans="2:10" x14ac:dyDescent="0.2">
      <c r="B93" s="145" t="s">
        <v>10</v>
      </c>
      <c r="C93" s="145"/>
      <c r="D93" s="145"/>
      <c r="E93" s="145"/>
      <c r="F93" s="145"/>
      <c r="G93" s="70">
        <f>G91+G92</f>
        <v>30.038679613308179</v>
      </c>
      <c r="H93" s="23"/>
    </row>
    <row r="94" spans="2:10" x14ac:dyDescent="0.2">
      <c r="B94" s="139" t="s">
        <v>138</v>
      </c>
      <c r="C94" s="139"/>
      <c r="D94" s="139"/>
      <c r="E94" s="139"/>
      <c r="F94" s="139"/>
      <c r="G94" s="139"/>
      <c r="H94" s="23"/>
    </row>
    <row r="95" spans="2:10" x14ac:dyDescent="0.2">
      <c r="B95" s="29">
        <v>5</v>
      </c>
      <c r="C95" s="146" t="s">
        <v>23</v>
      </c>
      <c r="D95" s="146"/>
      <c r="E95" s="146"/>
      <c r="F95" s="146"/>
      <c r="G95" s="29" t="s">
        <v>2</v>
      </c>
      <c r="H95" s="23"/>
    </row>
    <row r="96" spans="2:10" x14ac:dyDescent="0.2">
      <c r="B96" s="49" t="s">
        <v>3</v>
      </c>
      <c r="C96" s="141" t="s">
        <v>139</v>
      </c>
      <c r="D96" s="141"/>
      <c r="E96" s="141"/>
      <c r="F96" s="141"/>
      <c r="G96" s="69">
        <f>UNIFORMES!F15</f>
        <v>35.833333333333336</v>
      </c>
      <c r="H96" s="56"/>
      <c r="I96" s="56"/>
      <c r="J96" s="56"/>
    </row>
    <row r="97" spans="2:11" x14ac:dyDescent="0.2">
      <c r="B97" s="49" t="s">
        <v>4</v>
      </c>
      <c r="C97" s="141" t="s">
        <v>9</v>
      </c>
      <c r="D97" s="141"/>
      <c r="E97" s="141"/>
      <c r="F97" s="141"/>
      <c r="G97" s="69">
        <v>0</v>
      </c>
      <c r="H97" s="56"/>
      <c r="I97" s="56"/>
      <c r="J97" s="56"/>
      <c r="K97" s="68">
        <f>F39++F50+F74+F84</f>
        <v>0.56766200000000011</v>
      </c>
    </row>
    <row r="98" spans="2:11" x14ac:dyDescent="0.2">
      <c r="B98" s="142" t="s">
        <v>17</v>
      </c>
      <c r="C98" s="142"/>
      <c r="D98" s="142"/>
      <c r="E98" s="142"/>
      <c r="F98" s="142"/>
      <c r="G98" s="71">
        <f>SUM(G96:G97)</f>
        <v>35.833333333333336</v>
      </c>
      <c r="H98" s="23"/>
    </row>
    <row r="99" spans="2:11" x14ac:dyDescent="0.2">
      <c r="B99" s="139" t="s">
        <v>140</v>
      </c>
      <c r="C99" s="139"/>
      <c r="D99" s="139"/>
      <c r="E99" s="139"/>
      <c r="F99" s="139"/>
      <c r="G99" s="139"/>
      <c r="H99" s="23"/>
    </row>
    <row r="100" spans="2:11" x14ac:dyDescent="0.2">
      <c r="B100" s="72">
        <v>6</v>
      </c>
      <c r="C100" s="143" t="s">
        <v>24</v>
      </c>
      <c r="D100" s="143"/>
      <c r="E100" s="143"/>
      <c r="F100" s="73" t="s">
        <v>94</v>
      </c>
      <c r="G100" s="73" t="s">
        <v>2</v>
      </c>
      <c r="H100" s="23"/>
    </row>
    <row r="101" spans="2:11" x14ac:dyDescent="0.2">
      <c r="B101" s="74" t="s">
        <v>3</v>
      </c>
      <c r="C101" s="140" t="s">
        <v>141</v>
      </c>
      <c r="D101" s="140"/>
      <c r="E101" s="140"/>
      <c r="F101" s="75">
        <v>0.03</v>
      </c>
      <c r="G101" s="69">
        <f>G116*F101</f>
        <v>67.75429092849015</v>
      </c>
      <c r="H101" s="23"/>
      <c r="I101" s="101">
        <v>642008.19999999995</v>
      </c>
    </row>
    <row r="102" spans="2:11" x14ac:dyDescent="0.2">
      <c r="B102" s="74" t="s">
        <v>4</v>
      </c>
      <c r="C102" s="140" t="s">
        <v>142</v>
      </c>
      <c r="D102" s="140"/>
      <c r="E102" s="140"/>
      <c r="F102" s="75">
        <v>2.9700000000000001E-2</v>
      </c>
      <c r="G102" s="69">
        <f>(G116+G101)*F102</f>
        <v>69.089050459781419</v>
      </c>
      <c r="H102" s="23"/>
      <c r="I102" s="101">
        <f>PROPOSTA!H27</f>
        <v>641987.53431923536</v>
      </c>
    </row>
    <row r="103" spans="2:11" x14ac:dyDescent="0.2">
      <c r="B103" s="30" t="s">
        <v>5</v>
      </c>
      <c r="C103" s="135" t="s">
        <v>25</v>
      </c>
      <c r="D103" s="135"/>
      <c r="E103" s="135"/>
      <c r="F103" s="102">
        <f>SUM(F104:F107)</f>
        <v>5.2299999999999999E-2</v>
      </c>
      <c r="G103" s="38">
        <f>(G104+G105+G106)</f>
        <v>132.1886890435874</v>
      </c>
      <c r="H103" s="23"/>
    </row>
    <row r="104" spans="2:11" x14ac:dyDescent="0.2">
      <c r="B104" s="30" t="s">
        <v>143</v>
      </c>
      <c r="C104" s="140" t="s">
        <v>181</v>
      </c>
      <c r="D104" s="140"/>
      <c r="E104" s="140"/>
      <c r="F104" s="103">
        <v>3.27E-2</v>
      </c>
      <c r="G104" s="38">
        <f>F104*(G116+G101+G102)/(1-F103)</f>
        <v>82.649524507176068</v>
      </c>
      <c r="H104" s="23"/>
    </row>
    <row r="105" spans="2:11" ht="14.25" customHeight="1" x14ac:dyDescent="0.2">
      <c r="B105" s="30" t="s">
        <v>144</v>
      </c>
      <c r="C105" s="135" t="s">
        <v>180</v>
      </c>
      <c r="D105" s="135"/>
      <c r="E105" s="135"/>
      <c r="F105" s="103">
        <v>1.61E-2</v>
      </c>
      <c r="G105" s="38">
        <f>F105*(G116+G101+G102)/(1-F103)</f>
        <v>40.692885154909312</v>
      </c>
      <c r="H105" s="23"/>
    </row>
    <row r="106" spans="2:11" ht="16.5" customHeight="1" x14ac:dyDescent="0.2">
      <c r="B106" s="30" t="s">
        <v>145</v>
      </c>
      <c r="C106" s="135" t="s">
        <v>182</v>
      </c>
      <c r="D106" s="135"/>
      <c r="E106" s="135"/>
      <c r="F106" s="103">
        <v>3.5000000000000001E-3</v>
      </c>
      <c r="G106" s="38">
        <f>F106*(G116+G101+G102)/(1-F103)</f>
        <v>8.8462793815020255</v>
      </c>
      <c r="H106" s="23"/>
    </row>
    <row r="107" spans="2:11" x14ac:dyDescent="0.2">
      <c r="B107" s="30" t="s">
        <v>146</v>
      </c>
      <c r="C107" s="135" t="s">
        <v>9</v>
      </c>
      <c r="D107" s="135"/>
      <c r="E107" s="135"/>
      <c r="F107" s="76"/>
      <c r="G107" s="38"/>
      <c r="H107" s="23"/>
    </row>
    <row r="108" spans="2:11" x14ac:dyDescent="0.2">
      <c r="B108" s="138" t="s">
        <v>10</v>
      </c>
      <c r="C108" s="138"/>
      <c r="D108" s="138"/>
      <c r="E108" s="138"/>
      <c r="F108" s="138"/>
      <c r="G108" s="77">
        <f>(G101+G102+G103)</f>
        <v>269.03203043185897</v>
      </c>
      <c r="H108" s="23"/>
    </row>
    <row r="109" spans="2:11" x14ac:dyDescent="0.2">
      <c r="B109" s="139" t="s">
        <v>147</v>
      </c>
      <c r="C109" s="139"/>
      <c r="D109" s="139"/>
      <c r="E109" s="139"/>
      <c r="F109" s="139"/>
      <c r="G109" s="139"/>
      <c r="H109" s="23"/>
    </row>
    <row r="110" spans="2:11" x14ac:dyDescent="0.2">
      <c r="B110" s="137" t="s">
        <v>148</v>
      </c>
      <c r="C110" s="137"/>
      <c r="D110" s="137"/>
      <c r="E110" s="137"/>
      <c r="F110" s="137"/>
      <c r="G110" s="78" t="s">
        <v>2</v>
      </c>
      <c r="H110" s="23"/>
    </row>
    <row r="111" spans="2:11" x14ac:dyDescent="0.2">
      <c r="B111" s="26" t="s">
        <v>149</v>
      </c>
      <c r="C111" s="135" t="s">
        <v>150</v>
      </c>
      <c r="D111" s="135"/>
      <c r="E111" s="135"/>
      <c r="F111" s="135"/>
      <c r="G111" s="38">
        <f>G33</f>
        <v>1077.5590909090911</v>
      </c>
      <c r="H111" s="23"/>
    </row>
    <row r="112" spans="2:11" x14ac:dyDescent="0.2">
      <c r="B112" s="26" t="s">
        <v>4</v>
      </c>
      <c r="C112" s="135" t="s">
        <v>151</v>
      </c>
      <c r="D112" s="135"/>
      <c r="E112" s="135"/>
      <c r="F112" s="135"/>
      <c r="G112" s="38">
        <f>G65</f>
        <v>1040.0880949454547</v>
      </c>
      <c r="H112" s="23"/>
    </row>
    <row r="113" spans="2:12" x14ac:dyDescent="0.2">
      <c r="B113" s="26" t="s">
        <v>5</v>
      </c>
      <c r="C113" s="135" t="s">
        <v>115</v>
      </c>
      <c r="D113" s="135"/>
      <c r="E113" s="135"/>
      <c r="F113" s="135"/>
      <c r="G113" s="38">
        <f>G74</f>
        <v>74.957165481818194</v>
      </c>
      <c r="H113" s="23"/>
    </row>
    <row r="114" spans="2:12" x14ac:dyDescent="0.2">
      <c r="B114" s="26" t="s">
        <v>6</v>
      </c>
      <c r="C114" s="135" t="s">
        <v>152</v>
      </c>
      <c r="D114" s="135"/>
      <c r="E114" s="135"/>
      <c r="F114" s="135"/>
      <c r="G114" s="38">
        <f>G93</f>
        <v>30.038679613308179</v>
      </c>
      <c r="H114" s="23"/>
    </row>
    <row r="115" spans="2:12" x14ac:dyDescent="0.2">
      <c r="B115" s="26" t="s">
        <v>7</v>
      </c>
      <c r="C115" s="135" t="s">
        <v>138</v>
      </c>
      <c r="D115" s="135"/>
      <c r="E115" s="135"/>
      <c r="F115" s="135"/>
      <c r="G115" s="38">
        <f>G98</f>
        <v>35.833333333333336</v>
      </c>
      <c r="H115" s="23"/>
      <c r="I115" s="79"/>
    </row>
    <row r="116" spans="2:12" x14ac:dyDescent="0.2">
      <c r="B116" s="136" t="s">
        <v>153</v>
      </c>
      <c r="C116" s="136"/>
      <c r="D116" s="136"/>
      <c r="E116" s="136"/>
      <c r="F116" s="136"/>
      <c r="G116" s="40">
        <f>SUM(G111:G115)</f>
        <v>2258.4763642830053</v>
      </c>
      <c r="H116" s="23"/>
      <c r="L116" s="80"/>
    </row>
    <row r="117" spans="2:12" x14ac:dyDescent="0.2">
      <c r="B117" s="26" t="s">
        <v>8</v>
      </c>
      <c r="C117" s="135" t="s">
        <v>154</v>
      </c>
      <c r="D117" s="135"/>
      <c r="E117" s="135"/>
      <c r="F117" s="135"/>
      <c r="G117" s="38">
        <f>G108</f>
        <v>269.03203043185897</v>
      </c>
      <c r="H117" s="23"/>
      <c r="L117" s="81"/>
    </row>
    <row r="118" spans="2:12" x14ac:dyDescent="0.2">
      <c r="B118" s="137" t="s">
        <v>155</v>
      </c>
      <c r="C118" s="137"/>
      <c r="D118" s="137"/>
      <c r="E118" s="137"/>
      <c r="F118" s="137"/>
      <c r="G118" s="82">
        <f>SUM(G116:G117)</f>
        <v>2527.5083947148642</v>
      </c>
      <c r="H118" s="23"/>
      <c r="I118" s="83"/>
      <c r="L118" s="83"/>
    </row>
    <row r="119" spans="2:12" x14ac:dyDescent="0.2">
      <c r="I119" s="85"/>
    </row>
    <row r="120" spans="2:12" x14ac:dyDescent="0.2">
      <c r="B120" s="86"/>
      <c r="G120" s="101"/>
      <c r="I120" s="85"/>
    </row>
    <row r="122" spans="2:12" x14ac:dyDescent="0.2">
      <c r="I122" s="87"/>
    </row>
    <row r="124" spans="2:12" x14ac:dyDescent="0.2">
      <c r="B124" s="24"/>
      <c r="I124" s="87"/>
    </row>
    <row r="125" spans="2:12" ht="12.75" customHeight="1" x14ac:dyDescent="0.2">
      <c r="B125" s="23"/>
    </row>
    <row r="126" spans="2:12" x14ac:dyDescent="0.2">
      <c r="B126" s="23"/>
    </row>
  </sheetData>
  <mergeCells count="126">
    <mergeCell ref="B1:G1"/>
    <mergeCell ref="B8:G8"/>
    <mergeCell ref="B9:D9"/>
    <mergeCell ref="E9:G9"/>
    <mergeCell ref="B10:D10"/>
    <mergeCell ref="E10:G10"/>
    <mergeCell ref="C15:E15"/>
    <mergeCell ref="F15:G15"/>
    <mergeCell ref="C16:E16"/>
    <mergeCell ref="F16:G16"/>
    <mergeCell ref="C17:E17"/>
    <mergeCell ref="F17:G17"/>
    <mergeCell ref="B11:D11"/>
    <mergeCell ref="E11:G11"/>
    <mergeCell ref="B12:G12"/>
    <mergeCell ref="C13:E13"/>
    <mergeCell ref="F13:G13"/>
    <mergeCell ref="C14:E14"/>
    <mergeCell ref="F14:G14"/>
    <mergeCell ref="B22:G22"/>
    <mergeCell ref="B23:G23"/>
    <mergeCell ref="C24:E24"/>
    <mergeCell ref="F24:G24"/>
    <mergeCell ref="C25:E25"/>
    <mergeCell ref="F25:G25"/>
    <mergeCell ref="B18:G18"/>
    <mergeCell ref="B19:C19"/>
    <mergeCell ref="E19:G19"/>
    <mergeCell ref="B20:C20"/>
    <mergeCell ref="E20:G20"/>
    <mergeCell ref="B21:G21"/>
    <mergeCell ref="B29:G29"/>
    <mergeCell ref="C30:E30"/>
    <mergeCell ref="C31:E31"/>
    <mergeCell ref="C32:E32"/>
    <mergeCell ref="C33:F33"/>
    <mergeCell ref="B34:G34"/>
    <mergeCell ref="C26:E26"/>
    <mergeCell ref="F26:G26"/>
    <mergeCell ref="C27:E27"/>
    <mergeCell ref="F27:G27"/>
    <mergeCell ref="C28:E28"/>
    <mergeCell ref="F28:G28"/>
    <mergeCell ref="C41:E41"/>
    <mergeCell ref="C42:E42"/>
    <mergeCell ref="C43:E43"/>
    <mergeCell ref="C45:E45"/>
    <mergeCell ref="C46:E46"/>
    <mergeCell ref="C47:E47"/>
    <mergeCell ref="B35:G35"/>
    <mergeCell ref="C36:F36"/>
    <mergeCell ref="C37:E37"/>
    <mergeCell ref="C38:E38"/>
    <mergeCell ref="B39:E39"/>
    <mergeCell ref="B40:G40"/>
    <mergeCell ref="C54:E54"/>
    <mergeCell ref="C55:F55"/>
    <mergeCell ref="C56:F56"/>
    <mergeCell ref="C57:F57"/>
    <mergeCell ref="C58:F58"/>
    <mergeCell ref="B59:F59"/>
    <mergeCell ref="C48:E48"/>
    <mergeCell ref="C49:E49"/>
    <mergeCell ref="B50:E50"/>
    <mergeCell ref="B51:G51"/>
    <mergeCell ref="C52:F52"/>
    <mergeCell ref="C53:E53"/>
    <mergeCell ref="B66:G66"/>
    <mergeCell ref="C67:F67"/>
    <mergeCell ref="C68:E68"/>
    <mergeCell ref="C69:E69"/>
    <mergeCell ref="C70:E70"/>
    <mergeCell ref="C71:E71"/>
    <mergeCell ref="B60:G60"/>
    <mergeCell ref="C61:F61"/>
    <mergeCell ref="C62:F62"/>
    <mergeCell ref="C63:F63"/>
    <mergeCell ref="C64:F64"/>
    <mergeCell ref="B65:F65"/>
    <mergeCell ref="C78:E78"/>
    <mergeCell ref="C79:E79"/>
    <mergeCell ref="C80:E80"/>
    <mergeCell ref="C81:E81"/>
    <mergeCell ref="C82:E82"/>
    <mergeCell ref="C83:E83"/>
    <mergeCell ref="C72:E72"/>
    <mergeCell ref="C73:E73"/>
    <mergeCell ref="B74:E74"/>
    <mergeCell ref="B75:G75"/>
    <mergeCell ref="B76:G76"/>
    <mergeCell ref="C77:F77"/>
    <mergeCell ref="C90:F90"/>
    <mergeCell ref="C91:F91"/>
    <mergeCell ref="C92:F92"/>
    <mergeCell ref="B93:F93"/>
    <mergeCell ref="B94:G94"/>
    <mergeCell ref="C95:F95"/>
    <mergeCell ref="B84:E84"/>
    <mergeCell ref="B85:G85"/>
    <mergeCell ref="C86:F86"/>
    <mergeCell ref="C87:F87"/>
    <mergeCell ref="B88:F88"/>
    <mergeCell ref="B89:G89"/>
    <mergeCell ref="C102:E102"/>
    <mergeCell ref="C103:E103"/>
    <mergeCell ref="C104:E104"/>
    <mergeCell ref="C105:E105"/>
    <mergeCell ref="C106:E106"/>
    <mergeCell ref="C107:E107"/>
    <mergeCell ref="C96:F96"/>
    <mergeCell ref="C97:F97"/>
    <mergeCell ref="B98:F98"/>
    <mergeCell ref="B99:G99"/>
    <mergeCell ref="C100:E100"/>
    <mergeCell ref="C101:E101"/>
    <mergeCell ref="C114:F114"/>
    <mergeCell ref="C115:F115"/>
    <mergeCell ref="B116:F116"/>
    <mergeCell ref="C117:F117"/>
    <mergeCell ref="B118:F118"/>
    <mergeCell ref="B108:F108"/>
    <mergeCell ref="B109:G109"/>
    <mergeCell ref="B110:F110"/>
    <mergeCell ref="C111:F111"/>
    <mergeCell ref="C112:F112"/>
    <mergeCell ref="C113:F113"/>
  </mergeCells>
  <printOptions horizontalCentered="1"/>
  <pageMargins left="0.31496062992125984" right="0.19685039370078741" top="0.31496062992125984" bottom="0.86614173228346458" header="0.15748031496062992" footer="0.9055118110236221"/>
  <pageSetup paperSize="9" scale="70" fitToHeight="2" orientation="portrait" r:id="rId1"/>
  <headerFooter alignWithMargins="0"/>
  <rowBreaks count="1" manualBreakCount="1">
    <brk id="65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77F248-1B30-4B82-A2A0-3D84BB9F9B8F}">
  <dimension ref="B3:F15"/>
  <sheetViews>
    <sheetView view="pageBreakPreview" zoomScaleNormal="100" zoomScaleSheetLayoutView="100" workbookViewId="0">
      <selection activeCell="K10" sqref="K10"/>
    </sheetView>
  </sheetViews>
  <sheetFormatPr defaultColWidth="9.140625" defaultRowHeight="12.75" x14ac:dyDescent="0.25"/>
  <cols>
    <col min="1" max="1" width="4" style="88" customWidth="1"/>
    <col min="2" max="2" width="9.140625" style="88"/>
    <col min="3" max="3" width="20.7109375" style="93" customWidth="1"/>
    <col min="4" max="4" width="16.28515625" style="88" customWidth="1"/>
    <col min="5" max="5" width="14.7109375" style="88" customWidth="1"/>
    <col min="6" max="6" width="15.42578125" style="88" customWidth="1"/>
    <col min="7" max="7" width="4" style="88" customWidth="1"/>
    <col min="8" max="256" width="9.140625" style="88"/>
    <col min="257" max="257" width="4" style="88" customWidth="1"/>
    <col min="258" max="258" width="9.140625" style="88"/>
    <col min="259" max="259" width="20.7109375" style="88" customWidth="1"/>
    <col min="260" max="260" width="16.28515625" style="88" customWidth="1"/>
    <col min="261" max="261" width="14.7109375" style="88" customWidth="1"/>
    <col min="262" max="262" width="15.42578125" style="88" customWidth="1"/>
    <col min="263" max="263" width="4" style="88" customWidth="1"/>
    <col min="264" max="512" width="9.140625" style="88"/>
    <col min="513" max="513" width="4" style="88" customWidth="1"/>
    <col min="514" max="514" width="9.140625" style="88"/>
    <col min="515" max="515" width="20.7109375" style="88" customWidth="1"/>
    <col min="516" max="516" width="16.28515625" style="88" customWidth="1"/>
    <col min="517" max="517" width="14.7109375" style="88" customWidth="1"/>
    <col min="518" max="518" width="15.42578125" style="88" customWidth="1"/>
    <col min="519" max="519" width="4" style="88" customWidth="1"/>
    <col min="520" max="768" width="9.140625" style="88"/>
    <col min="769" max="769" width="4" style="88" customWidth="1"/>
    <col min="770" max="770" width="9.140625" style="88"/>
    <col min="771" max="771" width="20.7109375" style="88" customWidth="1"/>
    <col min="772" max="772" width="16.28515625" style="88" customWidth="1"/>
    <col min="773" max="773" width="14.7109375" style="88" customWidth="1"/>
    <col min="774" max="774" width="15.42578125" style="88" customWidth="1"/>
    <col min="775" max="775" width="4" style="88" customWidth="1"/>
    <col min="776" max="1024" width="9.140625" style="88"/>
    <col min="1025" max="1025" width="4" style="88" customWidth="1"/>
    <col min="1026" max="1026" width="9.140625" style="88"/>
    <col min="1027" max="1027" width="20.7109375" style="88" customWidth="1"/>
    <col min="1028" max="1028" width="16.28515625" style="88" customWidth="1"/>
    <col min="1029" max="1029" width="14.7109375" style="88" customWidth="1"/>
    <col min="1030" max="1030" width="15.42578125" style="88" customWidth="1"/>
    <col min="1031" max="1031" width="4" style="88" customWidth="1"/>
    <col min="1032" max="1280" width="9.140625" style="88"/>
    <col min="1281" max="1281" width="4" style="88" customWidth="1"/>
    <col min="1282" max="1282" width="9.140625" style="88"/>
    <col min="1283" max="1283" width="20.7109375" style="88" customWidth="1"/>
    <col min="1284" max="1284" width="16.28515625" style="88" customWidth="1"/>
    <col min="1285" max="1285" width="14.7109375" style="88" customWidth="1"/>
    <col min="1286" max="1286" width="15.42578125" style="88" customWidth="1"/>
    <col min="1287" max="1287" width="4" style="88" customWidth="1"/>
    <col min="1288" max="1536" width="9.140625" style="88"/>
    <col min="1537" max="1537" width="4" style="88" customWidth="1"/>
    <col min="1538" max="1538" width="9.140625" style="88"/>
    <col min="1539" max="1539" width="20.7109375" style="88" customWidth="1"/>
    <col min="1540" max="1540" width="16.28515625" style="88" customWidth="1"/>
    <col min="1541" max="1541" width="14.7109375" style="88" customWidth="1"/>
    <col min="1542" max="1542" width="15.42578125" style="88" customWidth="1"/>
    <col min="1543" max="1543" width="4" style="88" customWidth="1"/>
    <col min="1544" max="1792" width="9.140625" style="88"/>
    <col min="1793" max="1793" width="4" style="88" customWidth="1"/>
    <col min="1794" max="1794" width="9.140625" style="88"/>
    <col min="1795" max="1795" width="20.7109375" style="88" customWidth="1"/>
    <col min="1796" max="1796" width="16.28515625" style="88" customWidth="1"/>
    <col min="1797" max="1797" width="14.7109375" style="88" customWidth="1"/>
    <col min="1798" max="1798" width="15.42578125" style="88" customWidth="1"/>
    <col min="1799" max="1799" width="4" style="88" customWidth="1"/>
    <col min="1800" max="2048" width="9.140625" style="88"/>
    <col min="2049" max="2049" width="4" style="88" customWidth="1"/>
    <col min="2050" max="2050" width="9.140625" style="88"/>
    <col min="2051" max="2051" width="20.7109375" style="88" customWidth="1"/>
    <col min="2052" max="2052" width="16.28515625" style="88" customWidth="1"/>
    <col min="2053" max="2053" width="14.7109375" style="88" customWidth="1"/>
    <col min="2054" max="2054" width="15.42578125" style="88" customWidth="1"/>
    <col min="2055" max="2055" width="4" style="88" customWidth="1"/>
    <col min="2056" max="2304" width="9.140625" style="88"/>
    <col min="2305" max="2305" width="4" style="88" customWidth="1"/>
    <col min="2306" max="2306" width="9.140625" style="88"/>
    <col min="2307" max="2307" width="20.7109375" style="88" customWidth="1"/>
    <col min="2308" max="2308" width="16.28515625" style="88" customWidth="1"/>
    <col min="2309" max="2309" width="14.7109375" style="88" customWidth="1"/>
    <col min="2310" max="2310" width="15.42578125" style="88" customWidth="1"/>
    <col min="2311" max="2311" width="4" style="88" customWidth="1"/>
    <col min="2312" max="2560" width="9.140625" style="88"/>
    <col min="2561" max="2561" width="4" style="88" customWidth="1"/>
    <col min="2562" max="2562" width="9.140625" style="88"/>
    <col min="2563" max="2563" width="20.7109375" style="88" customWidth="1"/>
    <col min="2564" max="2564" width="16.28515625" style="88" customWidth="1"/>
    <col min="2565" max="2565" width="14.7109375" style="88" customWidth="1"/>
    <col min="2566" max="2566" width="15.42578125" style="88" customWidth="1"/>
    <col min="2567" max="2567" width="4" style="88" customWidth="1"/>
    <col min="2568" max="2816" width="9.140625" style="88"/>
    <col min="2817" max="2817" width="4" style="88" customWidth="1"/>
    <col min="2818" max="2818" width="9.140625" style="88"/>
    <col min="2819" max="2819" width="20.7109375" style="88" customWidth="1"/>
    <col min="2820" max="2820" width="16.28515625" style="88" customWidth="1"/>
    <col min="2821" max="2821" width="14.7109375" style="88" customWidth="1"/>
    <col min="2822" max="2822" width="15.42578125" style="88" customWidth="1"/>
    <col min="2823" max="2823" width="4" style="88" customWidth="1"/>
    <col min="2824" max="3072" width="9.140625" style="88"/>
    <col min="3073" max="3073" width="4" style="88" customWidth="1"/>
    <col min="3074" max="3074" width="9.140625" style="88"/>
    <col min="3075" max="3075" width="20.7109375" style="88" customWidth="1"/>
    <col min="3076" max="3076" width="16.28515625" style="88" customWidth="1"/>
    <col min="3077" max="3077" width="14.7109375" style="88" customWidth="1"/>
    <col min="3078" max="3078" width="15.42578125" style="88" customWidth="1"/>
    <col min="3079" max="3079" width="4" style="88" customWidth="1"/>
    <col min="3080" max="3328" width="9.140625" style="88"/>
    <col min="3329" max="3329" width="4" style="88" customWidth="1"/>
    <col min="3330" max="3330" width="9.140625" style="88"/>
    <col min="3331" max="3331" width="20.7109375" style="88" customWidth="1"/>
    <col min="3332" max="3332" width="16.28515625" style="88" customWidth="1"/>
    <col min="3333" max="3333" width="14.7109375" style="88" customWidth="1"/>
    <col min="3334" max="3334" width="15.42578125" style="88" customWidth="1"/>
    <col min="3335" max="3335" width="4" style="88" customWidth="1"/>
    <col min="3336" max="3584" width="9.140625" style="88"/>
    <col min="3585" max="3585" width="4" style="88" customWidth="1"/>
    <col min="3586" max="3586" width="9.140625" style="88"/>
    <col min="3587" max="3587" width="20.7109375" style="88" customWidth="1"/>
    <col min="3588" max="3588" width="16.28515625" style="88" customWidth="1"/>
    <col min="3589" max="3589" width="14.7109375" style="88" customWidth="1"/>
    <col min="3590" max="3590" width="15.42578125" style="88" customWidth="1"/>
    <col min="3591" max="3591" width="4" style="88" customWidth="1"/>
    <col min="3592" max="3840" width="9.140625" style="88"/>
    <col min="3841" max="3841" width="4" style="88" customWidth="1"/>
    <col min="3842" max="3842" width="9.140625" style="88"/>
    <col min="3843" max="3843" width="20.7109375" style="88" customWidth="1"/>
    <col min="3844" max="3844" width="16.28515625" style="88" customWidth="1"/>
    <col min="3845" max="3845" width="14.7109375" style="88" customWidth="1"/>
    <col min="3846" max="3846" width="15.42578125" style="88" customWidth="1"/>
    <col min="3847" max="3847" width="4" style="88" customWidth="1"/>
    <col min="3848" max="4096" width="9.140625" style="88"/>
    <col min="4097" max="4097" width="4" style="88" customWidth="1"/>
    <col min="4098" max="4098" width="9.140625" style="88"/>
    <col min="4099" max="4099" width="20.7109375" style="88" customWidth="1"/>
    <col min="4100" max="4100" width="16.28515625" style="88" customWidth="1"/>
    <col min="4101" max="4101" width="14.7109375" style="88" customWidth="1"/>
    <col min="4102" max="4102" width="15.42578125" style="88" customWidth="1"/>
    <col min="4103" max="4103" width="4" style="88" customWidth="1"/>
    <col min="4104" max="4352" width="9.140625" style="88"/>
    <col min="4353" max="4353" width="4" style="88" customWidth="1"/>
    <col min="4354" max="4354" width="9.140625" style="88"/>
    <col min="4355" max="4355" width="20.7109375" style="88" customWidth="1"/>
    <col min="4356" max="4356" width="16.28515625" style="88" customWidth="1"/>
    <col min="4357" max="4357" width="14.7109375" style="88" customWidth="1"/>
    <col min="4358" max="4358" width="15.42578125" style="88" customWidth="1"/>
    <col min="4359" max="4359" width="4" style="88" customWidth="1"/>
    <col min="4360" max="4608" width="9.140625" style="88"/>
    <col min="4609" max="4609" width="4" style="88" customWidth="1"/>
    <col min="4610" max="4610" width="9.140625" style="88"/>
    <col min="4611" max="4611" width="20.7109375" style="88" customWidth="1"/>
    <col min="4612" max="4612" width="16.28515625" style="88" customWidth="1"/>
    <col min="4613" max="4613" width="14.7109375" style="88" customWidth="1"/>
    <col min="4614" max="4614" width="15.42578125" style="88" customWidth="1"/>
    <col min="4615" max="4615" width="4" style="88" customWidth="1"/>
    <col min="4616" max="4864" width="9.140625" style="88"/>
    <col min="4865" max="4865" width="4" style="88" customWidth="1"/>
    <col min="4866" max="4866" width="9.140625" style="88"/>
    <col min="4867" max="4867" width="20.7109375" style="88" customWidth="1"/>
    <col min="4868" max="4868" width="16.28515625" style="88" customWidth="1"/>
    <col min="4869" max="4869" width="14.7109375" style="88" customWidth="1"/>
    <col min="4870" max="4870" width="15.42578125" style="88" customWidth="1"/>
    <col min="4871" max="4871" width="4" style="88" customWidth="1"/>
    <col min="4872" max="5120" width="9.140625" style="88"/>
    <col min="5121" max="5121" width="4" style="88" customWidth="1"/>
    <col min="5122" max="5122" width="9.140625" style="88"/>
    <col min="5123" max="5123" width="20.7109375" style="88" customWidth="1"/>
    <col min="5124" max="5124" width="16.28515625" style="88" customWidth="1"/>
    <col min="5125" max="5125" width="14.7109375" style="88" customWidth="1"/>
    <col min="5126" max="5126" width="15.42578125" style="88" customWidth="1"/>
    <col min="5127" max="5127" width="4" style="88" customWidth="1"/>
    <col min="5128" max="5376" width="9.140625" style="88"/>
    <col min="5377" max="5377" width="4" style="88" customWidth="1"/>
    <col min="5378" max="5378" width="9.140625" style="88"/>
    <col min="5379" max="5379" width="20.7109375" style="88" customWidth="1"/>
    <col min="5380" max="5380" width="16.28515625" style="88" customWidth="1"/>
    <col min="5381" max="5381" width="14.7109375" style="88" customWidth="1"/>
    <col min="5382" max="5382" width="15.42578125" style="88" customWidth="1"/>
    <col min="5383" max="5383" width="4" style="88" customWidth="1"/>
    <col min="5384" max="5632" width="9.140625" style="88"/>
    <col min="5633" max="5633" width="4" style="88" customWidth="1"/>
    <col min="5634" max="5634" width="9.140625" style="88"/>
    <col min="5635" max="5635" width="20.7109375" style="88" customWidth="1"/>
    <col min="5636" max="5636" width="16.28515625" style="88" customWidth="1"/>
    <col min="5637" max="5637" width="14.7109375" style="88" customWidth="1"/>
    <col min="5638" max="5638" width="15.42578125" style="88" customWidth="1"/>
    <col min="5639" max="5639" width="4" style="88" customWidth="1"/>
    <col min="5640" max="5888" width="9.140625" style="88"/>
    <col min="5889" max="5889" width="4" style="88" customWidth="1"/>
    <col min="5890" max="5890" width="9.140625" style="88"/>
    <col min="5891" max="5891" width="20.7109375" style="88" customWidth="1"/>
    <col min="5892" max="5892" width="16.28515625" style="88" customWidth="1"/>
    <col min="5893" max="5893" width="14.7109375" style="88" customWidth="1"/>
    <col min="5894" max="5894" width="15.42578125" style="88" customWidth="1"/>
    <col min="5895" max="5895" width="4" style="88" customWidth="1"/>
    <col min="5896" max="6144" width="9.140625" style="88"/>
    <col min="6145" max="6145" width="4" style="88" customWidth="1"/>
    <col min="6146" max="6146" width="9.140625" style="88"/>
    <col min="6147" max="6147" width="20.7109375" style="88" customWidth="1"/>
    <col min="6148" max="6148" width="16.28515625" style="88" customWidth="1"/>
    <col min="6149" max="6149" width="14.7109375" style="88" customWidth="1"/>
    <col min="6150" max="6150" width="15.42578125" style="88" customWidth="1"/>
    <col min="6151" max="6151" width="4" style="88" customWidth="1"/>
    <col min="6152" max="6400" width="9.140625" style="88"/>
    <col min="6401" max="6401" width="4" style="88" customWidth="1"/>
    <col min="6402" max="6402" width="9.140625" style="88"/>
    <col min="6403" max="6403" width="20.7109375" style="88" customWidth="1"/>
    <col min="6404" max="6404" width="16.28515625" style="88" customWidth="1"/>
    <col min="6405" max="6405" width="14.7109375" style="88" customWidth="1"/>
    <col min="6406" max="6406" width="15.42578125" style="88" customWidth="1"/>
    <col min="6407" max="6407" width="4" style="88" customWidth="1"/>
    <col min="6408" max="6656" width="9.140625" style="88"/>
    <col min="6657" max="6657" width="4" style="88" customWidth="1"/>
    <col min="6658" max="6658" width="9.140625" style="88"/>
    <col min="6659" max="6659" width="20.7109375" style="88" customWidth="1"/>
    <col min="6660" max="6660" width="16.28515625" style="88" customWidth="1"/>
    <col min="6661" max="6661" width="14.7109375" style="88" customWidth="1"/>
    <col min="6662" max="6662" width="15.42578125" style="88" customWidth="1"/>
    <col min="6663" max="6663" width="4" style="88" customWidth="1"/>
    <col min="6664" max="6912" width="9.140625" style="88"/>
    <col min="6913" max="6913" width="4" style="88" customWidth="1"/>
    <col min="6914" max="6914" width="9.140625" style="88"/>
    <col min="6915" max="6915" width="20.7109375" style="88" customWidth="1"/>
    <col min="6916" max="6916" width="16.28515625" style="88" customWidth="1"/>
    <col min="6917" max="6917" width="14.7109375" style="88" customWidth="1"/>
    <col min="6918" max="6918" width="15.42578125" style="88" customWidth="1"/>
    <col min="6919" max="6919" width="4" style="88" customWidth="1"/>
    <col min="6920" max="7168" width="9.140625" style="88"/>
    <col min="7169" max="7169" width="4" style="88" customWidth="1"/>
    <col min="7170" max="7170" width="9.140625" style="88"/>
    <col min="7171" max="7171" width="20.7109375" style="88" customWidth="1"/>
    <col min="7172" max="7172" width="16.28515625" style="88" customWidth="1"/>
    <col min="7173" max="7173" width="14.7109375" style="88" customWidth="1"/>
    <col min="7174" max="7174" width="15.42578125" style="88" customWidth="1"/>
    <col min="7175" max="7175" width="4" style="88" customWidth="1"/>
    <col min="7176" max="7424" width="9.140625" style="88"/>
    <col min="7425" max="7425" width="4" style="88" customWidth="1"/>
    <col min="7426" max="7426" width="9.140625" style="88"/>
    <col min="7427" max="7427" width="20.7109375" style="88" customWidth="1"/>
    <col min="7428" max="7428" width="16.28515625" style="88" customWidth="1"/>
    <col min="7429" max="7429" width="14.7109375" style="88" customWidth="1"/>
    <col min="7430" max="7430" width="15.42578125" style="88" customWidth="1"/>
    <col min="7431" max="7431" width="4" style="88" customWidth="1"/>
    <col min="7432" max="7680" width="9.140625" style="88"/>
    <col min="7681" max="7681" width="4" style="88" customWidth="1"/>
    <col min="7682" max="7682" width="9.140625" style="88"/>
    <col min="7683" max="7683" width="20.7109375" style="88" customWidth="1"/>
    <col min="7684" max="7684" width="16.28515625" style="88" customWidth="1"/>
    <col min="7685" max="7685" width="14.7109375" style="88" customWidth="1"/>
    <col min="7686" max="7686" width="15.42578125" style="88" customWidth="1"/>
    <col min="7687" max="7687" width="4" style="88" customWidth="1"/>
    <col min="7688" max="7936" width="9.140625" style="88"/>
    <col min="7937" max="7937" width="4" style="88" customWidth="1"/>
    <col min="7938" max="7938" width="9.140625" style="88"/>
    <col min="7939" max="7939" width="20.7109375" style="88" customWidth="1"/>
    <col min="7940" max="7940" width="16.28515625" style="88" customWidth="1"/>
    <col min="7941" max="7941" width="14.7109375" style="88" customWidth="1"/>
    <col min="7942" max="7942" width="15.42578125" style="88" customWidth="1"/>
    <col min="7943" max="7943" width="4" style="88" customWidth="1"/>
    <col min="7944" max="8192" width="9.140625" style="88"/>
    <col min="8193" max="8193" width="4" style="88" customWidth="1"/>
    <col min="8194" max="8194" width="9.140625" style="88"/>
    <col min="8195" max="8195" width="20.7109375" style="88" customWidth="1"/>
    <col min="8196" max="8196" width="16.28515625" style="88" customWidth="1"/>
    <col min="8197" max="8197" width="14.7109375" style="88" customWidth="1"/>
    <col min="8198" max="8198" width="15.42578125" style="88" customWidth="1"/>
    <col min="8199" max="8199" width="4" style="88" customWidth="1"/>
    <col min="8200" max="8448" width="9.140625" style="88"/>
    <col min="8449" max="8449" width="4" style="88" customWidth="1"/>
    <col min="8450" max="8450" width="9.140625" style="88"/>
    <col min="8451" max="8451" width="20.7109375" style="88" customWidth="1"/>
    <col min="8452" max="8452" width="16.28515625" style="88" customWidth="1"/>
    <col min="8453" max="8453" width="14.7109375" style="88" customWidth="1"/>
    <col min="8454" max="8454" width="15.42578125" style="88" customWidth="1"/>
    <col min="8455" max="8455" width="4" style="88" customWidth="1"/>
    <col min="8456" max="8704" width="9.140625" style="88"/>
    <col min="8705" max="8705" width="4" style="88" customWidth="1"/>
    <col min="8706" max="8706" width="9.140625" style="88"/>
    <col min="8707" max="8707" width="20.7109375" style="88" customWidth="1"/>
    <col min="8708" max="8708" width="16.28515625" style="88" customWidth="1"/>
    <col min="8709" max="8709" width="14.7109375" style="88" customWidth="1"/>
    <col min="8710" max="8710" width="15.42578125" style="88" customWidth="1"/>
    <col min="8711" max="8711" width="4" style="88" customWidth="1"/>
    <col min="8712" max="8960" width="9.140625" style="88"/>
    <col min="8961" max="8961" width="4" style="88" customWidth="1"/>
    <col min="8962" max="8962" width="9.140625" style="88"/>
    <col min="8963" max="8963" width="20.7109375" style="88" customWidth="1"/>
    <col min="8964" max="8964" width="16.28515625" style="88" customWidth="1"/>
    <col min="8965" max="8965" width="14.7109375" style="88" customWidth="1"/>
    <col min="8966" max="8966" width="15.42578125" style="88" customWidth="1"/>
    <col min="8967" max="8967" width="4" style="88" customWidth="1"/>
    <col min="8968" max="9216" width="9.140625" style="88"/>
    <col min="9217" max="9217" width="4" style="88" customWidth="1"/>
    <col min="9218" max="9218" width="9.140625" style="88"/>
    <col min="9219" max="9219" width="20.7109375" style="88" customWidth="1"/>
    <col min="9220" max="9220" width="16.28515625" style="88" customWidth="1"/>
    <col min="9221" max="9221" width="14.7109375" style="88" customWidth="1"/>
    <col min="9222" max="9222" width="15.42578125" style="88" customWidth="1"/>
    <col min="9223" max="9223" width="4" style="88" customWidth="1"/>
    <col min="9224" max="9472" width="9.140625" style="88"/>
    <col min="9473" max="9473" width="4" style="88" customWidth="1"/>
    <col min="9474" max="9474" width="9.140625" style="88"/>
    <col min="9475" max="9475" width="20.7109375" style="88" customWidth="1"/>
    <col min="9476" max="9476" width="16.28515625" style="88" customWidth="1"/>
    <col min="9477" max="9477" width="14.7109375" style="88" customWidth="1"/>
    <col min="9478" max="9478" width="15.42578125" style="88" customWidth="1"/>
    <col min="9479" max="9479" width="4" style="88" customWidth="1"/>
    <col min="9480" max="9728" width="9.140625" style="88"/>
    <col min="9729" max="9729" width="4" style="88" customWidth="1"/>
    <col min="9730" max="9730" width="9.140625" style="88"/>
    <col min="9731" max="9731" width="20.7109375" style="88" customWidth="1"/>
    <col min="9732" max="9732" width="16.28515625" style="88" customWidth="1"/>
    <col min="9733" max="9733" width="14.7109375" style="88" customWidth="1"/>
    <col min="9734" max="9734" width="15.42578125" style="88" customWidth="1"/>
    <col min="9735" max="9735" width="4" style="88" customWidth="1"/>
    <col min="9736" max="9984" width="9.140625" style="88"/>
    <col min="9985" max="9985" width="4" style="88" customWidth="1"/>
    <col min="9986" max="9986" width="9.140625" style="88"/>
    <col min="9987" max="9987" width="20.7109375" style="88" customWidth="1"/>
    <col min="9988" max="9988" width="16.28515625" style="88" customWidth="1"/>
    <col min="9989" max="9989" width="14.7109375" style="88" customWidth="1"/>
    <col min="9990" max="9990" width="15.42578125" style="88" customWidth="1"/>
    <col min="9991" max="9991" width="4" style="88" customWidth="1"/>
    <col min="9992" max="10240" width="9.140625" style="88"/>
    <col min="10241" max="10241" width="4" style="88" customWidth="1"/>
    <col min="10242" max="10242" width="9.140625" style="88"/>
    <col min="10243" max="10243" width="20.7109375" style="88" customWidth="1"/>
    <col min="10244" max="10244" width="16.28515625" style="88" customWidth="1"/>
    <col min="10245" max="10245" width="14.7109375" style="88" customWidth="1"/>
    <col min="10246" max="10246" width="15.42578125" style="88" customWidth="1"/>
    <col min="10247" max="10247" width="4" style="88" customWidth="1"/>
    <col min="10248" max="10496" width="9.140625" style="88"/>
    <col min="10497" max="10497" width="4" style="88" customWidth="1"/>
    <col min="10498" max="10498" width="9.140625" style="88"/>
    <col min="10499" max="10499" width="20.7109375" style="88" customWidth="1"/>
    <col min="10500" max="10500" width="16.28515625" style="88" customWidth="1"/>
    <col min="10501" max="10501" width="14.7109375" style="88" customWidth="1"/>
    <col min="10502" max="10502" width="15.42578125" style="88" customWidth="1"/>
    <col min="10503" max="10503" width="4" style="88" customWidth="1"/>
    <col min="10504" max="10752" width="9.140625" style="88"/>
    <col min="10753" max="10753" width="4" style="88" customWidth="1"/>
    <col min="10754" max="10754" width="9.140625" style="88"/>
    <col min="10755" max="10755" width="20.7109375" style="88" customWidth="1"/>
    <col min="10756" max="10756" width="16.28515625" style="88" customWidth="1"/>
    <col min="10757" max="10757" width="14.7109375" style="88" customWidth="1"/>
    <col min="10758" max="10758" width="15.42578125" style="88" customWidth="1"/>
    <col min="10759" max="10759" width="4" style="88" customWidth="1"/>
    <col min="10760" max="11008" width="9.140625" style="88"/>
    <col min="11009" max="11009" width="4" style="88" customWidth="1"/>
    <col min="11010" max="11010" width="9.140625" style="88"/>
    <col min="11011" max="11011" width="20.7109375" style="88" customWidth="1"/>
    <col min="11012" max="11012" width="16.28515625" style="88" customWidth="1"/>
    <col min="11013" max="11013" width="14.7109375" style="88" customWidth="1"/>
    <col min="11014" max="11014" width="15.42578125" style="88" customWidth="1"/>
    <col min="11015" max="11015" width="4" style="88" customWidth="1"/>
    <col min="11016" max="11264" width="9.140625" style="88"/>
    <col min="11265" max="11265" width="4" style="88" customWidth="1"/>
    <col min="11266" max="11266" width="9.140625" style="88"/>
    <col min="11267" max="11267" width="20.7109375" style="88" customWidth="1"/>
    <col min="11268" max="11268" width="16.28515625" style="88" customWidth="1"/>
    <col min="11269" max="11269" width="14.7109375" style="88" customWidth="1"/>
    <col min="11270" max="11270" width="15.42578125" style="88" customWidth="1"/>
    <col min="11271" max="11271" width="4" style="88" customWidth="1"/>
    <col min="11272" max="11520" width="9.140625" style="88"/>
    <col min="11521" max="11521" width="4" style="88" customWidth="1"/>
    <col min="11522" max="11522" width="9.140625" style="88"/>
    <col min="11523" max="11523" width="20.7109375" style="88" customWidth="1"/>
    <col min="11524" max="11524" width="16.28515625" style="88" customWidth="1"/>
    <col min="11525" max="11525" width="14.7109375" style="88" customWidth="1"/>
    <col min="11526" max="11526" width="15.42578125" style="88" customWidth="1"/>
    <col min="11527" max="11527" width="4" style="88" customWidth="1"/>
    <col min="11528" max="11776" width="9.140625" style="88"/>
    <col min="11777" max="11777" width="4" style="88" customWidth="1"/>
    <col min="11778" max="11778" width="9.140625" style="88"/>
    <col min="11779" max="11779" width="20.7109375" style="88" customWidth="1"/>
    <col min="11780" max="11780" width="16.28515625" style="88" customWidth="1"/>
    <col min="11781" max="11781" width="14.7109375" style="88" customWidth="1"/>
    <col min="11782" max="11782" width="15.42578125" style="88" customWidth="1"/>
    <col min="11783" max="11783" width="4" style="88" customWidth="1"/>
    <col min="11784" max="12032" width="9.140625" style="88"/>
    <col min="12033" max="12033" width="4" style="88" customWidth="1"/>
    <col min="12034" max="12034" width="9.140625" style="88"/>
    <col min="12035" max="12035" width="20.7109375" style="88" customWidth="1"/>
    <col min="12036" max="12036" width="16.28515625" style="88" customWidth="1"/>
    <col min="12037" max="12037" width="14.7109375" style="88" customWidth="1"/>
    <col min="12038" max="12038" width="15.42578125" style="88" customWidth="1"/>
    <col min="12039" max="12039" width="4" style="88" customWidth="1"/>
    <col min="12040" max="12288" width="9.140625" style="88"/>
    <col min="12289" max="12289" width="4" style="88" customWidth="1"/>
    <col min="12290" max="12290" width="9.140625" style="88"/>
    <col min="12291" max="12291" width="20.7109375" style="88" customWidth="1"/>
    <col min="12292" max="12292" width="16.28515625" style="88" customWidth="1"/>
    <col min="12293" max="12293" width="14.7109375" style="88" customWidth="1"/>
    <col min="12294" max="12294" width="15.42578125" style="88" customWidth="1"/>
    <col min="12295" max="12295" width="4" style="88" customWidth="1"/>
    <col min="12296" max="12544" width="9.140625" style="88"/>
    <col min="12545" max="12545" width="4" style="88" customWidth="1"/>
    <col min="12546" max="12546" width="9.140625" style="88"/>
    <col min="12547" max="12547" width="20.7109375" style="88" customWidth="1"/>
    <col min="12548" max="12548" width="16.28515625" style="88" customWidth="1"/>
    <col min="12549" max="12549" width="14.7109375" style="88" customWidth="1"/>
    <col min="12550" max="12550" width="15.42578125" style="88" customWidth="1"/>
    <col min="12551" max="12551" width="4" style="88" customWidth="1"/>
    <col min="12552" max="12800" width="9.140625" style="88"/>
    <col min="12801" max="12801" width="4" style="88" customWidth="1"/>
    <col min="12802" max="12802" width="9.140625" style="88"/>
    <col min="12803" max="12803" width="20.7109375" style="88" customWidth="1"/>
    <col min="12804" max="12804" width="16.28515625" style="88" customWidth="1"/>
    <col min="12805" max="12805" width="14.7109375" style="88" customWidth="1"/>
    <col min="12806" max="12806" width="15.42578125" style="88" customWidth="1"/>
    <col min="12807" max="12807" width="4" style="88" customWidth="1"/>
    <col min="12808" max="13056" width="9.140625" style="88"/>
    <col min="13057" max="13057" width="4" style="88" customWidth="1"/>
    <col min="13058" max="13058" width="9.140625" style="88"/>
    <col min="13059" max="13059" width="20.7109375" style="88" customWidth="1"/>
    <col min="13060" max="13060" width="16.28515625" style="88" customWidth="1"/>
    <col min="13061" max="13061" width="14.7109375" style="88" customWidth="1"/>
    <col min="13062" max="13062" width="15.42578125" style="88" customWidth="1"/>
    <col min="13063" max="13063" width="4" style="88" customWidth="1"/>
    <col min="13064" max="13312" width="9.140625" style="88"/>
    <col min="13313" max="13313" width="4" style="88" customWidth="1"/>
    <col min="13314" max="13314" width="9.140625" style="88"/>
    <col min="13315" max="13315" width="20.7109375" style="88" customWidth="1"/>
    <col min="13316" max="13316" width="16.28515625" style="88" customWidth="1"/>
    <col min="13317" max="13317" width="14.7109375" style="88" customWidth="1"/>
    <col min="13318" max="13318" width="15.42578125" style="88" customWidth="1"/>
    <col min="13319" max="13319" width="4" style="88" customWidth="1"/>
    <col min="13320" max="13568" width="9.140625" style="88"/>
    <col min="13569" max="13569" width="4" style="88" customWidth="1"/>
    <col min="13570" max="13570" width="9.140625" style="88"/>
    <col min="13571" max="13571" width="20.7109375" style="88" customWidth="1"/>
    <col min="13572" max="13572" width="16.28515625" style="88" customWidth="1"/>
    <col min="13573" max="13573" width="14.7109375" style="88" customWidth="1"/>
    <col min="13574" max="13574" width="15.42578125" style="88" customWidth="1"/>
    <col min="13575" max="13575" width="4" style="88" customWidth="1"/>
    <col min="13576" max="13824" width="9.140625" style="88"/>
    <col min="13825" max="13825" width="4" style="88" customWidth="1"/>
    <col min="13826" max="13826" width="9.140625" style="88"/>
    <col min="13827" max="13827" width="20.7109375" style="88" customWidth="1"/>
    <col min="13828" max="13828" width="16.28515625" style="88" customWidth="1"/>
    <col min="13829" max="13829" width="14.7109375" style="88" customWidth="1"/>
    <col min="13830" max="13830" width="15.42578125" style="88" customWidth="1"/>
    <col min="13831" max="13831" width="4" style="88" customWidth="1"/>
    <col min="13832" max="14080" width="9.140625" style="88"/>
    <col min="14081" max="14081" width="4" style="88" customWidth="1"/>
    <col min="14082" max="14082" width="9.140625" style="88"/>
    <col min="14083" max="14083" width="20.7109375" style="88" customWidth="1"/>
    <col min="14084" max="14084" width="16.28515625" style="88" customWidth="1"/>
    <col min="14085" max="14085" width="14.7109375" style="88" customWidth="1"/>
    <col min="14086" max="14086" width="15.42578125" style="88" customWidth="1"/>
    <col min="14087" max="14087" width="4" style="88" customWidth="1"/>
    <col min="14088" max="14336" width="9.140625" style="88"/>
    <col min="14337" max="14337" width="4" style="88" customWidth="1"/>
    <col min="14338" max="14338" width="9.140625" style="88"/>
    <col min="14339" max="14339" width="20.7109375" style="88" customWidth="1"/>
    <col min="14340" max="14340" width="16.28515625" style="88" customWidth="1"/>
    <col min="14341" max="14341" width="14.7109375" style="88" customWidth="1"/>
    <col min="14342" max="14342" width="15.42578125" style="88" customWidth="1"/>
    <col min="14343" max="14343" width="4" style="88" customWidth="1"/>
    <col min="14344" max="14592" width="9.140625" style="88"/>
    <col min="14593" max="14593" width="4" style="88" customWidth="1"/>
    <col min="14594" max="14594" width="9.140625" style="88"/>
    <col min="14595" max="14595" width="20.7109375" style="88" customWidth="1"/>
    <col min="14596" max="14596" width="16.28515625" style="88" customWidth="1"/>
    <col min="14597" max="14597" width="14.7109375" style="88" customWidth="1"/>
    <col min="14598" max="14598" width="15.42578125" style="88" customWidth="1"/>
    <col min="14599" max="14599" width="4" style="88" customWidth="1"/>
    <col min="14600" max="14848" width="9.140625" style="88"/>
    <col min="14849" max="14849" width="4" style="88" customWidth="1"/>
    <col min="14850" max="14850" width="9.140625" style="88"/>
    <col min="14851" max="14851" width="20.7109375" style="88" customWidth="1"/>
    <col min="14852" max="14852" width="16.28515625" style="88" customWidth="1"/>
    <col min="14853" max="14853" width="14.7109375" style="88" customWidth="1"/>
    <col min="14854" max="14854" width="15.42578125" style="88" customWidth="1"/>
    <col min="14855" max="14855" width="4" style="88" customWidth="1"/>
    <col min="14856" max="15104" width="9.140625" style="88"/>
    <col min="15105" max="15105" width="4" style="88" customWidth="1"/>
    <col min="15106" max="15106" width="9.140625" style="88"/>
    <col min="15107" max="15107" width="20.7109375" style="88" customWidth="1"/>
    <col min="15108" max="15108" width="16.28515625" style="88" customWidth="1"/>
    <col min="15109" max="15109" width="14.7109375" style="88" customWidth="1"/>
    <col min="15110" max="15110" width="15.42578125" style="88" customWidth="1"/>
    <col min="15111" max="15111" width="4" style="88" customWidth="1"/>
    <col min="15112" max="15360" width="9.140625" style="88"/>
    <col min="15361" max="15361" width="4" style="88" customWidth="1"/>
    <col min="15362" max="15362" width="9.140625" style="88"/>
    <col min="15363" max="15363" width="20.7109375" style="88" customWidth="1"/>
    <col min="15364" max="15364" width="16.28515625" style="88" customWidth="1"/>
    <col min="15365" max="15365" width="14.7109375" style="88" customWidth="1"/>
    <col min="15366" max="15366" width="15.42578125" style="88" customWidth="1"/>
    <col min="15367" max="15367" width="4" style="88" customWidth="1"/>
    <col min="15368" max="15616" width="9.140625" style="88"/>
    <col min="15617" max="15617" width="4" style="88" customWidth="1"/>
    <col min="15618" max="15618" width="9.140625" style="88"/>
    <col min="15619" max="15619" width="20.7109375" style="88" customWidth="1"/>
    <col min="15620" max="15620" width="16.28515625" style="88" customWidth="1"/>
    <col min="15621" max="15621" width="14.7109375" style="88" customWidth="1"/>
    <col min="15622" max="15622" width="15.42578125" style="88" customWidth="1"/>
    <col min="15623" max="15623" width="4" style="88" customWidth="1"/>
    <col min="15624" max="15872" width="9.140625" style="88"/>
    <col min="15873" max="15873" width="4" style="88" customWidth="1"/>
    <col min="15874" max="15874" width="9.140625" style="88"/>
    <col min="15875" max="15875" width="20.7109375" style="88" customWidth="1"/>
    <col min="15876" max="15876" width="16.28515625" style="88" customWidth="1"/>
    <col min="15877" max="15877" width="14.7109375" style="88" customWidth="1"/>
    <col min="15878" max="15878" width="15.42578125" style="88" customWidth="1"/>
    <col min="15879" max="15879" width="4" style="88" customWidth="1"/>
    <col min="15880" max="16128" width="9.140625" style="88"/>
    <col min="16129" max="16129" width="4" style="88" customWidth="1"/>
    <col min="16130" max="16130" width="9.140625" style="88"/>
    <col min="16131" max="16131" width="20.7109375" style="88" customWidth="1"/>
    <col min="16132" max="16132" width="16.28515625" style="88" customWidth="1"/>
    <col min="16133" max="16133" width="14.7109375" style="88" customWidth="1"/>
    <col min="16134" max="16134" width="15.42578125" style="88" customWidth="1"/>
    <col min="16135" max="16135" width="4" style="88" customWidth="1"/>
    <col min="16136" max="16384" width="9.140625" style="88"/>
  </cols>
  <sheetData>
    <row r="3" spans="2:6" ht="22.5" customHeight="1" x14ac:dyDescent="0.25">
      <c r="B3" s="178" t="s">
        <v>156</v>
      </c>
      <c r="C3" s="178"/>
      <c r="D3" s="178"/>
      <c r="E3" s="178"/>
      <c r="F3" s="178"/>
    </row>
    <row r="4" spans="2:6" ht="31.5" customHeight="1" x14ac:dyDescent="0.25">
      <c r="B4" s="97" t="s">
        <v>30</v>
      </c>
      <c r="C4" s="98" t="s">
        <v>157</v>
      </c>
      <c r="D4" s="98" t="s">
        <v>158</v>
      </c>
      <c r="E4" s="98" t="s">
        <v>159</v>
      </c>
      <c r="F4" s="98" t="s">
        <v>160</v>
      </c>
    </row>
    <row r="5" spans="2:6" ht="25.5" x14ac:dyDescent="0.25">
      <c r="B5" s="89">
        <v>1</v>
      </c>
      <c r="C5" s="90" t="s">
        <v>161</v>
      </c>
      <c r="D5" s="89">
        <v>2</v>
      </c>
      <c r="E5" s="91">
        <v>20</v>
      </c>
      <c r="F5" s="91">
        <f t="shared" ref="F5:F14" si="0">E5*D5</f>
        <v>40</v>
      </c>
    </row>
    <row r="6" spans="2:6" ht="51" x14ac:dyDescent="0.25">
      <c r="B6" s="89">
        <v>2</v>
      </c>
      <c r="C6" s="90" t="s">
        <v>162</v>
      </c>
      <c r="D6" s="89">
        <v>2</v>
      </c>
      <c r="E6" s="91">
        <v>21</v>
      </c>
      <c r="F6" s="91">
        <f t="shared" si="0"/>
        <v>42</v>
      </c>
    </row>
    <row r="7" spans="2:6" x14ac:dyDescent="0.25">
      <c r="B7" s="89">
        <v>3</v>
      </c>
      <c r="C7" s="90" t="s">
        <v>163</v>
      </c>
      <c r="D7" s="89">
        <v>1</v>
      </c>
      <c r="E7" s="91">
        <v>34</v>
      </c>
      <c r="F7" s="91">
        <f t="shared" si="0"/>
        <v>34</v>
      </c>
    </row>
    <row r="8" spans="2:6" ht="25.5" x14ac:dyDescent="0.25">
      <c r="B8" s="89">
        <v>4</v>
      </c>
      <c r="C8" s="90" t="s">
        <v>164</v>
      </c>
      <c r="D8" s="89">
        <v>2</v>
      </c>
      <c r="E8" s="91">
        <v>7.5</v>
      </c>
      <c r="F8" s="91">
        <f t="shared" si="0"/>
        <v>15</v>
      </c>
    </row>
    <row r="9" spans="2:6" ht="25.5" x14ac:dyDescent="0.25">
      <c r="B9" s="89">
        <v>5</v>
      </c>
      <c r="C9" s="90" t="s">
        <v>165</v>
      </c>
      <c r="D9" s="89">
        <v>1</v>
      </c>
      <c r="E9" s="91">
        <v>32</v>
      </c>
      <c r="F9" s="91">
        <f t="shared" si="0"/>
        <v>32</v>
      </c>
    </row>
    <row r="10" spans="2:6" x14ac:dyDescent="0.25">
      <c r="B10" s="89">
        <v>6</v>
      </c>
      <c r="C10" s="90" t="s">
        <v>166</v>
      </c>
      <c r="D10" s="89">
        <v>2</v>
      </c>
      <c r="E10" s="91">
        <v>6.8</v>
      </c>
      <c r="F10" s="91">
        <f t="shared" si="0"/>
        <v>13.6</v>
      </c>
    </row>
    <row r="11" spans="2:6" x14ac:dyDescent="0.25">
      <c r="B11" s="89">
        <v>7</v>
      </c>
      <c r="C11" s="90" t="s">
        <v>167</v>
      </c>
      <c r="D11" s="89">
        <v>1</v>
      </c>
      <c r="E11" s="91">
        <v>12.7</v>
      </c>
      <c r="F11" s="91">
        <f t="shared" si="0"/>
        <v>12.7</v>
      </c>
    </row>
    <row r="12" spans="2:6" x14ac:dyDescent="0.25">
      <c r="B12" s="89">
        <v>8</v>
      </c>
      <c r="C12" s="90" t="s">
        <v>168</v>
      </c>
      <c r="D12" s="89">
        <v>1</v>
      </c>
      <c r="E12" s="91">
        <v>11.4</v>
      </c>
      <c r="F12" s="91">
        <f t="shared" si="0"/>
        <v>11.4</v>
      </c>
    </row>
    <row r="13" spans="2:6" x14ac:dyDescent="0.25">
      <c r="B13" s="89">
        <v>9</v>
      </c>
      <c r="C13" s="90" t="s">
        <v>169</v>
      </c>
      <c r="D13" s="89">
        <v>1</v>
      </c>
      <c r="E13" s="91">
        <v>9.3000000000000007</v>
      </c>
      <c r="F13" s="91">
        <f t="shared" si="0"/>
        <v>9.3000000000000007</v>
      </c>
    </row>
    <row r="14" spans="2:6" x14ac:dyDescent="0.25">
      <c r="B14" s="89">
        <v>10</v>
      </c>
      <c r="C14" s="99" t="s">
        <v>173</v>
      </c>
      <c r="D14" s="89">
        <v>1</v>
      </c>
      <c r="E14" s="91">
        <v>5</v>
      </c>
      <c r="F14" s="91">
        <f t="shared" si="0"/>
        <v>5</v>
      </c>
    </row>
    <row r="15" spans="2:6" x14ac:dyDescent="0.25">
      <c r="B15" s="179" t="s">
        <v>170</v>
      </c>
      <c r="C15" s="179"/>
      <c r="D15" s="179"/>
      <c r="E15" s="179"/>
      <c r="F15" s="92">
        <f>SUM(F5:F14)/6</f>
        <v>35.833333333333336</v>
      </c>
    </row>
  </sheetData>
  <mergeCells count="2">
    <mergeCell ref="B3:F3"/>
    <mergeCell ref="B15:E1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1902C87ABA7B404699764E4CCFD4C228" ma:contentTypeVersion="17" ma:contentTypeDescription="Crie um novo documento." ma:contentTypeScope="" ma:versionID="d0101104bc0c601e3bffae0b1b68256e">
  <xsd:schema xmlns:xsd="http://www.w3.org/2001/XMLSchema" xmlns:xs="http://www.w3.org/2001/XMLSchema" xmlns:p="http://schemas.microsoft.com/office/2006/metadata/properties" xmlns:ns2="cdab2a08-b2e6-490e-8e5d-9342b02c169a" xmlns:ns3="6a3748a4-c7ab-41a9-94b4-95253c69f702" targetNamespace="http://schemas.microsoft.com/office/2006/metadata/properties" ma:root="true" ma:fieldsID="5b6eea3e6cb0776b3692a15adba21083" ns2:_="" ns3:_="">
    <xsd:import namespace="cdab2a08-b2e6-490e-8e5d-9342b02c169a"/>
    <xsd:import namespace="6a3748a4-c7ab-41a9-94b4-95253c69f702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ab2a08-b2e6-490e-8e5d-9342b02c16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37aa9fa7-2fb1-45dc-81c3-bc587b6d637d}" ma:internalName="TaxCatchAll" ma:showField="CatchAllData" ma:web="cdab2a08-b2e6-490e-8e5d-9342b02c16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3748a4-c7ab-41a9-94b4-95253c69f70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5b04f76a-4fbc-4eb2-bd0d-b1e84d0d60c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a3748a4-c7ab-41a9-94b4-95253c69f702">
      <Terms xmlns="http://schemas.microsoft.com/office/infopath/2007/PartnerControls"/>
    </lcf76f155ced4ddcb4097134ff3c332f>
    <TaxCatchAll xmlns="cdab2a08-b2e6-490e-8e5d-9342b02c169a" xsi:nil="true"/>
    <SharedWithUsers xmlns="cdab2a08-b2e6-490e-8e5d-9342b02c169a">
      <UserInfo>
        <DisplayName/>
        <AccountId xsi:nil="true"/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FBB7763F-4F3E-40ED-8639-99D224DE474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ED4FE73-AAA3-47D8-9CCE-363F91AE1B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dab2a08-b2e6-490e-8e5d-9342b02c169a"/>
    <ds:schemaRef ds:uri="6a3748a4-c7ab-41a9-94b4-95253c69f70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D3E2228-604D-446D-AF5E-9B1C0F01C527}">
  <ds:schemaRefs>
    <ds:schemaRef ds:uri="http://schemas.microsoft.com/office/2006/metadata/properties"/>
    <ds:schemaRef ds:uri="http://schemas.microsoft.com/office/infopath/2007/PartnerControls"/>
    <ds:schemaRef ds:uri="6a3748a4-c7ab-41a9-94b4-95253c69f702"/>
    <ds:schemaRef ds:uri="cdab2a08-b2e6-490e-8e5d-9342b02c169a"/>
    <ds:schemaRef ds:uri="f336dff4-4b0a-42cf-b2f3-5ade3e049316"/>
    <ds:schemaRef ds:uri="0a8767ba-a2fa-4de4-9038-271f6271f8d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PROPOSTA</vt:lpstr>
      <vt:lpstr>ASG</vt:lpstr>
      <vt:lpstr>UNIFORMES</vt:lpstr>
      <vt:lpstr>ASG!Area_de_impressao</vt:lpstr>
      <vt:lpstr>PROPOSTA!Area_de_impressao</vt:lpstr>
      <vt:lpstr>UNIFORMES!Area_de_impressao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COL NS Paim (NAV BRASIL)</dc:creator>
  <cp:keywords/>
  <dc:description/>
  <cp:lastModifiedBy>Estevão</cp:lastModifiedBy>
  <cp:revision/>
  <cp:lastPrinted>2025-03-27T19:35:26Z</cp:lastPrinted>
  <dcterms:created xsi:type="dcterms:W3CDTF">2023-02-28T12:26:06Z</dcterms:created>
  <dcterms:modified xsi:type="dcterms:W3CDTF">2025-03-28T17:46:20Z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0x0101001902C87ABA7B404699764E4CCFD4C228</vt:lpwstr>
  </property>
  <property fmtid="{D5CDD505-2E9C-101B-9397-08002B2CF9AE}" pid="4" name="ComplianceAssetId">
    <vt:lpwstr/>
  </property>
  <property fmtid="{D5CDD505-2E9C-101B-9397-08002B2CF9AE}" pid="5" name="_ExtendedDescription">
    <vt:lpwstr/>
  </property>
  <property fmtid="{D5CDD505-2E9C-101B-9397-08002B2CF9AE}" pid="6" name="TriggerFlowInfo">
    <vt:lpwstr/>
  </property>
  <property fmtid="{D5CDD505-2E9C-101B-9397-08002B2CF9AE}" pid="7" name="SharedWithUsers">
    <vt:lpwstr/>
  </property>
</Properties>
</file>